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drawings/drawing19.xml" ContentType="application/vnd.openxmlformats-officedocument.drawingml.chartshap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17.xml" ContentType="application/vnd.openxmlformats-officedocument.drawingml.chartshapes+xml"/>
  <Override PartName="/xl/drawings/drawing28.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ml.chartshapes+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xml"/>
  <Override PartName="/xl/drawings/drawing24.xml" ContentType="application/vnd.openxmlformats-officedocument.drawingml.chartshapes+xml"/>
  <Override PartName="/xl/charts/chart18.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20.xml" ContentType="application/vnd.openxmlformats-officedocument.drawingml.chartshapes+xml"/>
  <Override PartName="/xl/charts/chart16.xml" ContentType="application/vnd.openxmlformats-officedocument.drawingml.chart+xml"/>
  <Override PartName="/xl/sharedStrings.xml" ContentType="application/vnd.openxmlformats-officedocument.spreadsheetml.sharedStrings+xml"/>
  <Override PartName="/xl/charts/chart14.xml" ContentType="application/vnd.openxmlformats-officedocument.drawingml.chart+xml"/>
  <Override PartName="/xl/worksheets/sheet17.xml" ContentType="application/vnd.openxmlformats-officedocument.spreadsheetml.worksheet+xml"/>
  <Override PartName="/xl/worksheets/sheet18.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drawings/drawing29.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drawings/drawing18.xml" ContentType="application/vnd.openxmlformats-officedocument.drawingml.chartshapes+xml"/>
  <Override PartName="/xl/drawings/drawing27.xml" ContentType="application/vnd.openxmlformats-officedocument.drawingml.chartshapes+xml"/>
  <Default Extension="emf" ContentType="image/x-emf"/>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drawings/drawing16.xml" ContentType="application/vnd.openxmlformats-officedocument.drawing+xml"/>
  <Override PartName="/xl/drawings/drawing25.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ml.chartshapes+xml"/>
  <Override PartName="/xl/drawings/drawing12.xml" ContentType="application/vnd.openxmlformats-officedocument.drawing+xml"/>
  <Default Extension="vml" ContentType="application/vnd.openxmlformats-officedocument.vmlDrawing"/>
  <Override PartName="/xl/drawings/drawing21.xml" ContentType="application/vnd.openxmlformats-officedocument.drawing+xml"/>
  <Override PartName="/xl/charts/chart17.xml" ContentType="application/vnd.openxmlformats-officedocument.drawingml.chart+xml"/>
  <Override PartName="/xl/drawings/drawing30.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drawings/drawing10.xml" ContentType="application/vnd.openxmlformats-officedocument.drawing+xml"/>
  <Override PartName="/xl/charts/chart13.xml" ContentType="application/vnd.openxmlformats-officedocument.drawingml.chart+xml"/>
  <Override PartName="/xl/charts/chart15.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EsteLivro" showPivotChartFilter="1"/>
  <bookViews>
    <workbookView xWindow="0" yWindow="6345" windowWidth="19260" windowHeight="5130" tabRatio="688"/>
  </bookViews>
  <sheets>
    <sheet name="capa" sheetId="389" r:id="rId1"/>
    <sheet name="introducao" sheetId="6" r:id="rId2"/>
    <sheet name="fontes" sheetId="7" r:id="rId3"/>
    <sheet name="6populacao2" sheetId="507" r:id="rId4"/>
    <sheet name="7empregoINE2" sheetId="508" r:id="rId5"/>
    <sheet name="8desemprego_INE2" sheetId="509" r:id="rId6"/>
    <sheet name="9dgert" sheetId="487" r:id="rId7"/>
    <sheet name="10desemprego_IEFP" sheetId="497" r:id="rId8"/>
    <sheet name="11desemprego_IEFP" sheetId="498" r:id="rId9"/>
    <sheet name="12fp_ine_trim" sheetId="481" r:id="rId10"/>
    <sheet name="13empresarial" sheetId="510" r:id="rId11"/>
    <sheet name="14ganhos" sheetId="458" r:id="rId12"/>
    <sheet name="15salários" sheetId="502" r:id="rId13"/>
    <sheet name="16irct" sheetId="491" r:id="rId14"/>
    <sheet name="17acidentes" sheetId="480" r:id="rId15"/>
    <sheet name="18ssocial" sheetId="500" r:id="rId16"/>
    <sheet name="19ssocial " sheetId="501" r:id="rId17"/>
    <sheet name="20destaque" sheetId="499" r:id="rId18"/>
    <sheet name="21destaque" sheetId="486" r:id="rId19"/>
    <sheet name="22conceito" sheetId="26" r:id="rId20"/>
    <sheet name="23conceito" sheetId="27" r:id="rId21"/>
    <sheet name="contracapa" sheetId="28" r:id="rId22"/>
  </sheets>
  <externalReferences>
    <externalReference r:id="rId23"/>
  </externalReferences>
  <definedNames>
    <definedName name="_xlnm.Print_Area" localSheetId="7">'10desemprego_IEFP'!$A$1:$S$80</definedName>
    <definedName name="_xlnm.Print_Area" localSheetId="8">'11desemprego_IEFP'!$A$1:$S$51</definedName>
    <definedName name="_xlnm.Print_Area" localSheetId="9">'12fp_ine_trim'!$A$1:$X$54</definedName>
    <definedName name="_xlnm.Print_Area" localSheetId="10">'13empresarial'!$A$1:$O$49</definedName>
    <definedName name="_xlnm.Print_Area" localSheetId="11">'14ganhos'!$A$1:$P$62</definedName>
    <definedName name="_xlnm.Print_Area" localSheetId="12">'15salários'!$A$1:$K$49</definedName>
    <definedName name="_xlnm.Print_Area" localSheetId="13">'16irct'!$A$1:$S$77</definedName>
    <definedName name="_xlnm.Print_Area" localSheetId="14">'17acidentes'!$A$1:$H$56</definedName>
    <definedName name="_xlnm.Print_Area" localSheetId="15">'18ssocial'!$A$1:$N$69</definedName>
    <definedName name="_xlnm.Print_Area" localSheetId="16">'19ssocial '!$A$1:$O$72</definedName>
    <definedName name="_xlnm.Print_Area" localSheetId="17">'20destaque'!$A$1:$S$72</definedName>
    <definedName name="_xlnm.Print_Area" localSheetId="18">'21destaque'!$A$1:$M$59</definedName>
    <definedName name="_xlnm.Print_Area" localSheetId="19">'22conceito'!$A$1:$AG$71</definedName>
    <definedName name="_xlnm.Print_Area" localSheetId="20">'23conceito'!$A$1:$AG$73</definedName>
    <definedName name="_xlnm.Print_Area" localSheetId="3">'6populacao2'!$A$1:$P$59</definedName>
    <definedName name="_xlnm.Print_Area" localSheetId="4">'7empregoINE2'!$A$1:$P$73</definedName>
    <definedName name="_xlnm.Print_Area" localSheetId="5">'8desemprego_INE2'!$A$1:$P$71</definedName>
    <definedName name="_xlnm.Print_Area" localSheetId="6">'9dgert'!$A$1:$K$81</definedName>
    <definedName name="_xlnm.Print_Area" localSheetId="0">capa!$A$1:$K$58</definedName>
    <definedName name="_xlnm.Print_Area" localSheetId="21">contracapa!$A$1:$E$54</definedName>
    <definedName name="_xlnm.Print_Area" localSheetId="2">fontes!$A$1:$O$40</definedName>
    <definedName name="_xlnm.Print_Area" localSheetId="1">introducao!$A$1:$O$53</definedName>
    <definedName name="Changes" localSheetId="11">#REF!</definedName>
    <definedName name="Changes" localSheetId="12">#REF!</definedName>
    <definedName name="Changes" localSheetId="14">#REF!</definedName>
    <definedName name="Changes">#REF!</definedName>
    <definedName name="Comments" localSheetId="11">#REF!</definedName>
    <definedName name="Comments" localSheetId="12">#REF!</definedName>
    <definedName name="Comments" localSheetId="14">#REF!</definedName>
    <definedName name="Comments">#REF!</definedName>
    <definedName name="Contact" localSheetId="11">#REF!</definedName>
    <definedName name="Contact" localSheetId="12">#REF!</definedName>
    <definedName name="Contact" localSheetId="14">#REF!</definedName>
    <definedName name="Contact">#REF!</definedName>
    <definedName name="Country" localSheetId="11">#REF!</definedName>
    <definedName name="Country" localSheetId="12">#REF!</definedName>
    <definedName name="Country" localSheetId="14">#REF!</definedName>
    <definedName name="Country">#REF!</definedName>
    <definedName name="CV_employed" localSheetId="11">#REF!</definedName>
    <definedName name="CV_employed" localSheetId="12">#REF!</definedName>
    <definedName name="CV_employed" localSheetId="14">#REF!</definedName>
    <definedName name="CV_employed">#REF!</definedName>
    <definedName name="CV_parttime" localSheetId="11">#REF!</definedName>
    <definedName name="CV_parttime" localSheetId="12">#REF!</definedName>
    <definedName name="CV_parttime" localSheetId="14">#REF!</definedName>
    <definedName name="CV_parttime">#REF!</definedName>
    <definedName name="CV_unemployed" localSheetId="11">#REF!</definedName>
    <definedName name="CV_unemployed" localSheetId="12">#REF!</definedName>
    <definedName name="CV_unemployed" localSheetId="14">#REF!</definedName>
    <definedName name="CV_unemployed">#REF!</definedName>
    <definedName name="CV_unemploymentRate" localSheetId="11">#REF!</definedName>
    <definedName name="CV_unemploymentRate" localSheetId="12">#REF!</definedName>
    <definedName name="CV_unemploymentRate" localSheetId="14">#REF!</definedName>
    <definedName name="CV_unemploymentRate">#REF!</definedName>
    <definedName name="CV_UsualHours" localSheetId="11">#REF!</definedName>
    <definedName name="CV_UsualHours" localSheetId="12">#REF!</definedName>
    <definedName name="CV_UsualHours" localSheetId="14">#REF!</definedName>
    <definedName name="CV_UsualHours">#REF!</definedName>
    <definedName name="dsadsa" localSheetId="12">#REF!</definedName>
    <definedName name="dsadsa">#REF!</definedName>
    <definedName name="email" localSheetId="11">#REF!</definedName>
    <definedName name="email" localSheetId="12">#REF!</definedName>
    <definedName name="email" localSheetId="14">#REF!</definedName>
    <definedName name="email">#REF!</definedName>
    <definedName name="hdbtrgs" localSheetId="12">#REF!</definedName>
    <definedName name="hdbtrgs">#REF!</definedName>
    <definedName name="Limit_a_q" localSheetId="11">#REF!</definedName>
    <definedName name="Limit_a_q" localSheetId="12">#REF!</definedName>
    <definedName name="Limit_a_q" localSheetId="14">#REF!</definedName>
    <definedName name="Limit_a_q">#REF!</definedName>
    <definedName name="Limit_b_a" localSheetId="11">#REF!</definedName>
    <definedName name="Limit_b_a" localSheetId="12">#REF!</definedName>
    <definedName name="Limit_b_a" localSheetId="14">#REF!</definedName>
    <definedName name="Limit_b_a">#REF!</definedName>
    <definedName name="Limit_b_q" localSheetId="11">#REF!</definedName>
    <definedName name="Limit_b_q" localSheetId="12">#REF!</definedName>
    <definedName name="Limit_b_q" localSheetId="14">#REF!</definedName>
    <definedName name="Limit_b_q">#REF!</definedName>
    <definedName name="mySortCriteria">[1]Calculation!$E$7</definedName>
    <definedName name="NR_NonContacts" localSheetId="11">#REF!</definedName>
    <definedName name="NR_NonContacts" localSheetId="12">#REF!</definedName>
    <definedName name="NR_NonContacts" localSheetId="14">#REF!</definedName>
    <definedName name="NR_NonContacts">#REF!</definedName>
    <definedName name="NR_Other" localSheetId="11">#REF!</definedName>
    <definedName name="NR_Other" localSheetId="12">#REF!</definedName>
    <definedName name="NR_Other" localSheetId="14">#REF!</definedName>
    <definedName name="NR_Other">#REF!</definedName>
    <definedName name="NR_Refusals" localSheetId="11">#REF!</definedName>
    <definedName name="NR_Refusals" localSheetId="12">#REF!</definedName>
    <definedName name="NR_Refusals" localSheetId="14">#REF!</definedName>
    <definedName name="NR_Refusals">#REF!</definedName>
    <definedName name="NR_Total" localSheetId="11">#REF!</definedName>
    <definedName name="NR_Total" localSheetId="12">#REF!</definedName>
    <definedName name="NR_Total" localSheetId="14">#REF!</definedName>
    <definedName name="NR_Total">#REF!</definedName>
    <definedName name="Quarter" localSheetId="11">#REF!</definedName>
    <definedName name="Quarter" localSheetId="12">#REF!</definedName>
    <definedName name="Quarter" localSheetId="14">#REF!</definedName>
    <definedName name="Quarter">#REF!</definedName>
    <definedName name="Telephone" localSheetId="11">#REF!</definedName>
    <definedName name="Telephone" localSheetId="12">#REF!</definedName>
    <definedName name="Telephone" localSheetId="14">#REF!</definedName>
    <definedName name="Telephone">#REF!</definedName>
    <definedName name="topo" localSheetId="0">capa!$N$6</definedName>
    <definedName name="Year" localSheetId="11">#REF!</definedName>
    <definedName name="Year" localSheetId="12">#REF!</definedName>
    <definedName name="Year" localSheetId="14">#REF!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'10desemprego_IEFP'!$A$1:$S$80</definedName>
    <definedName name="Z_5859C3A0_D6FB_40D9_B6C2_346CB5A63A0A_.wvu.PrintArea" localSheetId="8" hidden="1">'11desemprego_IEFP'!$A$1:$S$51</definedName>
    <definedName name="Z_5859C3A0_D6FB_40D9_B6C2_346CB5A63A0A_.wvu.PrintArea" localSheetId="9" hidden="1">'12fp_ine_trim'!$A$1:$X$54</definedName>
    <definedName name="Z_5859C3A0_D6FB_40D9_B6C2_346CB5A63A0A_.wvu.PrintArea" localSheetId="11" hidden="1">'14ganhos'!$A$1:$P$62</definedName>
    <definedName name="Z_5859C3A0_D6FB_40D9_B6C2_346CB5A63A0A_.wvu.PrintArea" localSheetId="12" hidden="1">'15salários'!$A$1:$K$49</definedName>
    <definedName name="Z_5859C3A0_D6FB_40D9_B6C2_346CB5A63A0A_.wvu.PrintArea" localSheetId="13" hidden="1">'16irct'!$A$1:$S$77</definedName>
    <definedName name="Z_5859C3A0_D6FB_40D9_B6C2_346CB5A63A0A_.wvu.PrintArea" localSheetId="15" hidden="1">'18ssocial'!$A$1:$N$69</definedName>
    <definedName name="Z_5859C3A0_D6FB_40D9_B6C2_346CB5A63A0A_.wvu.PrintArea" localSheetId="16" hidden="1">'19ssocial '!$A$1:$O$72</definedName>
    <definedName name="Z_5859C3A0_D6FB_40D9_B6C2_346CB5A63A0A_.wvu.PrintArea" localSheetId="17" hidden="1">'20destaque'!$A$1:$S$72</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'6populacao2'!$A$1:$P$59</definedName>
    <definedName name="Z_5859C3A0_D6FB_40D9_B6C2_346CB5A63A0A_.wvu.PrintArea" localSheetId="4" hidden="1">'7empregoINE2'!$A$1:$P$73</definedName>
    <definedName name="Z_5859C3A0_D6FB_40D9_B6C2_346CB5A63A0A_.wvu.PrintArea" localSheetId="5" hidden="1">'8desemprego_INE2'!$A$1:$P$71</definedName>
    <definedName name="Z_5859C3A0_D6FB_40D9_B6C2_346CB5A63A0A_.wvu.PrintArea" localSheetId="6" hidden="1">'9dgert'!$A$1:$K$81</definedName>
    <definedName name="Z_5859C3A0_D6FB_40D9_B6C2_346CB5A63A0A_.wvu.PrintArea" localSheetId="0" hidden="1">capa!$A$1:$K$58</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introducao!$A$1:$O$53</definedName>
    <definedName name="Z_5859C3A0_D6FB_40D9_B6C2_346CB5A63A0A_.wvu.Rows" localSheetId="7" hidden="1">'10desemprego_IEFP'!$21:$21,'10desemprego_IEFP'!$48:$48,'10desemprego_IEFP'!$62:$68</definedName>
    <definedName name="Z_5859C3A0_D6FB_40D9_B6C2_346CB5A63A0A_.wvu.Rows" localSheetId="8" hidden="1">'11desemprego_IEFP'!#REF!,'11desemprego_IEFP'!#REF!</definedName>
    <definedName name="Z_5859C3A0_D6FB_40D9_B6C2_346CB5A63A0A_.wvu.Rows" localSheetId="9" hidden="1">'12fp_ine_trim'!#REF!,'12fp_ine_trim'!#REF!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'6populacao2'!$8:$8,'6populacao2'!$31:$56,'6populacao2'!#REF!</definedName>
    <definedName name="Z_5859C3A0_D6FB_40D9_B6C2_346CB5A63A0A_.wvu.Rows" localSheetId="4" hidden="1">'7empregoINE2'!$44:$70,'7empregoINE2'!#REF!</definedName>
    <definedName name="Z_5859C3A0_D6FB_40D9_B6C2_346CB5A63A0A_.wvu.Rows" localSheetId="5" hidden="1">'8desemprego_INE2'!$42:$68,'8desemprego_INE2'!#REF!,'8desemprego_INE2'!#REF!,'8desemprego_INE2'!$70:$70</definedName>
    <definedName name="Z_5859C3A0_D6FB_40D9_B6C2_346CB5A63A0A_.wvu.Rows" localSheetId="6" hidden="1">'9dgert'!#REF!,'9dgert'!#REF!,'9dgert'!#REF!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'10desemprego_IEFP'!$A$1:$S$80</definedName>
    <definedName name="Z_87E9DA1B_1CEB_458D_87A5_C4E38BAE485A_.wvu.PrintArea" localSheetId="8" hidden="1">'11desemprego_IEFP'!$A$1:$S$51</definedName>
    <definedName name="Z_87E9DA1B_1CEB_458D_87A5_C4E38BAE485A_.wvu.PrintArea" localSheetId="9" hidden="1">'12fp_ine_trim'!$A$1:$X$54</definedName>
    <definedName name="Z_87E9DA1B_1CEB_458D_87A5_C4E38BAE485A_.wvu.PrintArea" localSheetId="11" hidden="1">'14ganhos'!$A$1:$P$62</definedName>
    <definedName name="Z_87E9DA1B_1CEB_458D_87A5_C4E38BAE485A_.wvu.PrintArea" localSheetId="12" hidden="1">'15salários'!$A$1:$K$49</definedName>
    <definedName name="Z_87E9DA1B_1CEB_458D_87A5_C4E38BAE485A_.wvu.PrintArea" localSheetId="13" hidden="1">'16irct'!$A$1:$S$77</definedName>
    <definedName name="Z_87E9DA1B_1CEB_458D_87A5_C4E38BAE485A_.wvu.PrintArea" localSheetId="15" hidden="1">'18ssocial'!$A$1:$N$69</definedName>
    <definedName name="Z_87E9DA1B_1CEB_458D_87A5_C4E38BAE485A_.wvu.PrintArea" localSheetId="16" hidden="1">'19ssocial '!$A$1:$O$72</definedName>
    <definedName name="Z_87E9DA1B_1CEB_458D_87A5_C4E38BAE485A_.wvu.PrintArea" localSheetId="17" hidden="1">'20destaque'!$A$1:$S$72</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'6populacao2'!$A$1:$P$59</definedName>
    <definedName name="Z_87E9DA1B_1CEB_458D_87A5_C4E38BAE485A_.wvu.PrintArea" localSheetId="4" hidden="1">'7empregoINE2'!$A$1:$P$73</definedName>
    <definedName name="Z_87E9DA1B_1CEB_458D_87A5_C4E38BAE485A_.wvu.PrintArea" localSheetId="5" hidden="1">'8desemprego_INE2'!$A$1:$P$71</definedName>
    <definedName name="Z_87E9DA1B_1CEB_458D_87A5_C4E38BAE485A_.wvu.PrintArea" localSheetId="6" hidden="1">'9dgert'!$A$1:$K$81</definedName>
    <definedName name="Z_87E9DA1B_1CEB_458D_87A5_C4E38BAE485A_.wvu.PrintArea" localSheetId="0" hidden="1">capa!$A$1:$K$58</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introducao!$A$1:$O$53</definedName>
    <definedName name="Z_87E9DA1B_1CEB_458D_87A5_C4E38BAE485A_.wvu.Rows" localSheetId="7" hidden="1">'10desemprego_IEFP'!$21:$21,'10desemprego_IEFP'!$48:$48,'10desemprego_IEFP'!$62:$68</definedName>
    <definedName name="Z_87E9DA1B_1CEB_458D_87A5_C4E38BAE485A_.wvu.Rows" localSheetId="8" hidden="1">'11desemprego_IEFP'!#REF!,'11desemprego_IEFP'!#REF!</definedName>
    <definedName name="Z_87E9DA1B_1CEB_458D_87A5_C4E38BAE485A_.wvu.Rows" localSheetId="9" hidden="1">'12fp_ine_trim'!#REF!,'12fp_ine_trim'!#REF!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'6populacao2'!$8:$8,'6populacao2'!$31:$56,'6populacao2'!#REF!</definedName>
    <definedName name="Z_87E9DA1B_1CEB_458D_87A5_C4E38BAE485A_.wvu.Rows" localSheetId="4" hidden="1">'7empregoINE2'!$44:$70,'7empregoINE2'!#REF!</definedName>
    <definedName name="Z_87E9DA1B_1CEB_458D_87A5_C4E38BAE485A_.wvu.Rows" localSheetId="5" hidden="1">'8desemprego_INE2'!$42:$68,'8desemprego_INE2'!#REF!,'8desemprego_INE2'!#REF!,'8desemprego_INE2'!$70:$70</definedName>
    <definedName name="Z_87E9DA1B_1CEB_458D_87A5_C4E38BAE485A_.wvu.Rows" localSheetId="6" hidden="1">'9dgert'!#REF!,'9dgert'!#REF!,'9dgert'!#REF!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'10desemprego_IEFP'!$A$1:$S$80</definedName>
    <definedName name="Z_D8E90C30_C61D_40A7_989F_8651AA8E91E2_.wvu.PrintArea" localSheetId="8" hidden="1">'11desemprego_IEFP'!$A$1:$S$51</definedName>
    <definedName name="Z_D8E90C30_C61D_40A7_989F_8651AA8E91E2_.wvu.PrintArea" localSheetId="9" hidden="1">'12fp_ine_trim'!$A$1:$X$54</definedName>
    <definedName name="Z_D8E90C30_C61D_40A7_989F_8651AA8E91E2_.wvu.PrintArea" localSheetId="11" hidden="1">'14ganhos'!$A$1:$P$62</definedName>
    <definedName name="Z_D8E90C30_C61D_40A7_989F_8651AA8E91E2_.wvu.PrintArea" localSheetId="12" hidden="1">'15salários'!$A$1:$K$49</definedName>
    <definedName name="Z_D8E90C30_C61D_40A7_989F_8651AA8E91E2_.wvu.PrintArea" localSheetId="13" hidden="1">'16irct'!$A$1:$S$77</definedName>
    <definedName name="Z_D8E90C30_C61D_40A7_989F_8651AA8E91E2_.wvu.PrintArea" localSheetId="15" hidden="1">'18ssocial'!$A$1:$N$69</definedName>
    <definedName name="Z_D8E90C30_C61D_40A7_989F_8651AA8E91E2_.wvu.PrintArea" localSheetId="16" hidden="1">'19ssocial '!$A$1:$O$72</definedName>
    <definedName name="Z_D8E90C30_C61D_40A7_989F_8651AA8E91E2_.wvu.PrintArea" localSheetId="17" hidden="1">'20destaque'!$A$1:$S$72</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'6populacao2'!$A$1:$P$59</definedName>
    <definedName name="Z_D8E90C30_C61D_40A7_989F_8651AA8E91E2_.wvu.PrintArea" localSheetId="4" hidden="1">'7empregoINE2'!$A$1:$P$73</definedName>
    <definedName name="Z_D8E90C30_C61D_40A7_989F_8651AA8E91E2_.wvu.PrintArea" localSheetId="5" hidden="1">'8desemprego_INE2'!$A$1:$P$71</definedName>
    <definedName name="Z_D8E90C30_C61D_40A7_989F_8651AA8E91E2_.wvu.PrintArea" localSheetId="6" hidden="1">'9dgert'!$A$1:$K$81</definedName>
    <definedName name="Z_D8E90C30_C61D_40A7_989F_8651AA8E91E2_.wvu.PrintArea" localSheetId="0" hidden="1">capa!$A$1:$K$58</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introducao!$A$1:$O$53</definedName>
    <definedName name="Z_D8E90C30_C61D_40A7_989F_8651AA8E91E2_.wvu.Rows" localSheetId="8" hidden="1">'11desemprego_IEFP'!#REF!,'11desemprego_IEFP'!#REF!</definedName>
    <definedName name="Z_D8E90C30_C61D_40A7_989F_8651AA8E91E2_.wvu.Rows" localSheetId="9" hidden="1">'12fp_ine_trim'!#REF!,'12fp_ine_trim'!#REF!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'6populacao2'!$8:$8,'6populacao2'!$30:$56,'6populacao2'!#REF!,'6populacao2'!$57:$57</definedName>
    <definedName name="Z_D8E90C30_C61D_40A7_989F_8651AA8E91E2_.wvu.Rows" localSheetId="4" hidden="1">'7empregoINE2'!$44:$70,'7empregoINE2'!#REF!</definedName>
    <definedName name="Z_D8E90C30_C61D_40A7_989F_8651AA8E91E2_.wvu.Rows" localSheetId="6" hidden="1">'9dgert'!#REF!,'9dgert'!#REF!,'9dgert'!#REF!</definedName>
  </definedNames>
  <calcPr calcId="125725"/>
  <customWorkbookViews>
    <customWorkbookView name="Carla.Lopes - Vista pessoal" guid="{D8E90C30-C61D-40A7-989F-8651AA8E91E2}" mergeInterval="0" personalView="1" maximized="1" xWindow="1" yWindow="1" windowWidth="1436" windowHeight="636" tabRatio="792" activeSheetId="22"/>
    <customWorkbookView name="Teresa Feliciano - Vista pessoal" guid="{5859C3A0-D6FB-40D9-B6C2-346CB5A63A0A}" mergeInterval="0" personalView="1" maximized="1" xWindow="1" yWindow="1" windowWidth="1276" windowHeight="752" tabRatio="551" activeSheetId="20"/>
    <customWorkbookView name="Joana.Matos - Vista pessoal" guid="{87E9DA1B-1CEB-458D-87A5-C4E38BAE485A}" mergeInterval="0" personalView="1" maximized="1" xWindow="1" yWindow="1" windowWidth="1276" windowHeight="752" tabRatio="551" activeSheetId="16"/>
  </customWorkbookViews>
  <fileRecoveryPr autoRecover="0"/>
</workbook>
</file>

<file path=xl/calcChain.xml><?xml version="1.0" encoding="utf-8"?>
<calcChain xmlns="http://schemas.openxmlformats.org/spreadsheetml/2006/main">
  <c r="Q65" i="491"/>
  <c r="N48" i="509" l="1"/>
  <c r="M45"/>
  <c r="K45"/>
  <c r="I45"/>
  <c r="G45"/>
  <c r="E45"/>
  <c r="M47" i="508"/>
  <c r="K47"/>
  <c r="I47"/>
  <c r="G47"/>
  <c r="E47"/>
  <c r="E34" i="507"/>
  <c r="G34"/>
  <c r="K34"/>
  <c r="M34"/>
  <c r="I34"/>
  <c r="N36"/>
  <c r="N38"/>
  <c r="N40"/>
  <c r="N41"/>
  <c r="N42"/>
  <c r="N44"/>
  <c r="N45"/>
  <c r="N47"/>
  <c r="N48"/>
  <c r="N49"/>
  <c r="N50"/>
  <c r="N51"/>
  <c r="N52"/>
  <c r="N53"/>
  <c r="N54"/>
  <c r="N55"/>
  <c r="N56"/>
  <c r="N58" i="509" l="1"/>
  <c r="N67"/>
  <c r="N60" i="508"/>
  <c r="N66"/>
  <c r="N43" i="507"/>
  <c r="N46"/>
  <c r="N39"/>
  <c r="N53" i="508"/>
  <c r="N37" i="507"/>
  <c r="N58" i="508"/>
  <c r="N57"/>
  <c r="N62"/>
  <c r="N64"/>
  <c r="N68"/>
  <c r="N70"/>
  <c r="N55" i="509"/>
  <c r="N52" i="508"/>
  <c r="N59"/>
  <c r="N61"/>
  <c r="N63"/>
  <c r="N65"/>
  <c r="N67"/>
  <c r="N69"/>
  <c r="N52" i="509"/>
  <c r="N60"/>
  <c r="N63"/>
  <c r="N61"/>
  <c r="N64"/>
  <c r="N66"/>
  <c r="N49"/>
  <c r="N51"/>
  <c r="N54"/>
  <c r="N57"/>
  <c r="N54" i="508"/>
  <c r="N55"/>
  <c r="N56"/>
  <c r="N50"/>
  <c r="N51"/>
  <c r="E52" i="497" l="1"/>
  <c r="F52"/>
  <c r="G52"/>
  <c r="H52"/>
  <c r="I52"/>
  <c r="J52"/>
  <c r="K52"/>
  <c r="L52"/>
  <c r="M52"/>
  <c r="N52"/>
  <c r="O52"/>
  <c r="P52"/>
  <c r="F53" i="491"/>
  <c r="J9" i="486" l="1"/>
  <c r="J10"/>
  <c r="J11"/>
  <c r="J12"/>
  <c r="J13"/>
  <c r="J14"/>
  <c r="J15"/>
  <c r="J16"/>
  <c r="J17"/>
  <c r="J18"/>
  <c r="J19"/>
  <c r="J20"/>
  <c r="J21"/>
  <c r="J22"/>
  <c r="J23"/>
  <c r="J24"/>
  <c r="J25"/>
  <c r="J26"/>
  <c r="J27"/>
  <c r="J28"/>
  <c r="J29"/>
  <c r="J30"/>
  <c r="J31"/>
  <c r="J32"/>
  <c r="J33"/>
  <c r="J34"/>
  <c r="J35"/>
  <c r="J36"/>
  <c r="J37"/>
  <c r="J38"/>
  <c r="M65" i="501"/>
  <c r="K65"/>
  <c r="I65"/>
  <c r="G65"/>
  <c r="K31" i="6"/>
  <c r="Q52" i="497" l="1"/>
  <c r="F65" i="501"/>
  <c r="H65"/>
  <c r="J65"/>
  <c r="L65"/>
  <c r="E65" l="1"/>
  <c r="AN6" i="500" l="1"/>
  <c r="AD27" l="1"/>
  <c r="AM27" s="1"/>
  <c r="AD9"/>
  <c r="AM9" s="1"/>
  <c r="AD10"/>
  <c r="AM10" s="1"/>
  <c r="AD11"/>
  <c r="AM11" s="1"/>
  <c r="AD12"/>
  <c r="AM12" s="1"/>
  <c r="AD13"/>
  <c r="AM13" s="1"/>
  <c r="AD14"/>
  <c r="AM14" s="1"/>
  <c r="AD15"/>
  <c r="AM15" s="1"/>
  <c r="AD16"/>
  <c r="AM16" s="1"/>
  <c r="AD17"/>
  <c r="AM17" s="1"/>
  <c r="AD18"/>
  <c r="AM18" s="1"/>
  <c r="AD19"/>
  <c r="AM19" s="1"/>
  <c r="AD20"/>
  <c r="AM20" s="1"/>
  <c r="AD21"/>
  <c r="AM21" s="1"/>
  <c r="AD22"/>
  <c r="AM22" s="1"/>
  <c r="AD23"/>
  <c r="AM23" s="1"/>
  <c r="AD24"/>
  <c r="AM24" s="1"/>
  <c r="AD25"/>
  <c r="AM25" s="1"/>
  <c r="AD26"/>
  <c r="AM26" s="1"/>
  <c r="AD8"/>
  <c r="AM8" s="1"/>
  <c r="AE9" l="1"/>
  <c r="AE10"/>
  <c r="AE11"/>
  <c r="AE12"/>
  <c r="AE13"/>
  <c r="AE14"/>
  <c r="AE15"/>
  <c r="AE16"/>
  <c r="AE17"/>
  <c r="AE18"/>
  <c r="AE19"/>
  <c r="AE20"/>
  <c r="AE21"/>
  <c r="AE22"/>
  <c r="AE23"/>
  <c r="AE24"/>
  <c r="AE25"/>
  <c r="AE26"/>
  <c r="AE27"/>
  <c r="AE8"/>
  <c r="K6"/>
  <c r="Q16" i="498"/>
  <c r="Q18" l="1"/>
  <c r="AF9" i="500"/>
  <c r="AF10"/>
  <c r="AF11"/>
  <c r="AF12"/>
  <c r="AF13"/>
  <c r="AF14"/>
  <c r="AF15"/>
  <c r="AF16"/>
  <c r="AF17"/>
  <c r="AF18"/>
  <c r="AF19"/>
  <c r="AF20"/>
  <c r="AF21"/>
  <c r="AF22"/>
  <c r="AF23"/>
  <c r="AF24"/>
  <c r="AF25"/>
  <c r="AF26"/>
  <c r="AF27"/>
  <c r="AF8"/>
  <c r="Q69" i="497"/>
  <c r="J44" i="500" l="1"/>
  <c r="I44"/>
  <c r="H44"/>
  <c r="G44"/>
  <c r="F44"/>
  <c r="E44"/>
  <c r="K43"/>
  <c r="K44"/>
  <c r="K7"/>
  <c r="AH8" l="1"/>
  <c r="AO8" s="1"/>
  <c r="AH9"/>
  <c r="AO9" s="1"/>
  <c r="AH10"/>
  <c r="AO10" s="1"/>
  <c r="AH11"/>
  <c r="AO11" s="1"/>
  <c r="AH12"/>
  <c r="AO12" s="1"/>
  <c r="AH13"/>
  <c r="AO13" s="1"/>
  <c r="AH14"/>
  <c r="AO14" s="1"/>
  <c r="AH15"/>
  <c r="AO15" s="1"/>
  <c r="AH16"/>
  <c r="AO16" s="1"/>
  <c r="AH17"/>
  <c r="AO17" s="1"/>
  <c r="AH18"/>
  <c r="AO18" s="1"/>
  <c r="AH19"/>
  <c r="AO19" s="1"/>
  <c r="AH20"/>
  <c r="AO20" s="1"/>
  <c r="AH21"/>
  <c r="AO21" s="1"/>
  <c r="AH22"/>
  <c r="AO22" s="1"/>
  <c r="AH23"/>
  <c r="AO23" s="1"/>
  <c r="AH24"/>
  <c r="AO24" s="1"/>
  <c r="AH25"/>
  <c r="AO25" s="1"/>
  <c r="AH26"/>
  <c r="AO26" s="1"/>
  <c r="AH27"/>
  <c r="AO27" s="1"/>
  <c r="K35" i="7" l="1"/>
  <c r="AG27" i="500" l="1"/>
  <c r="AN27" s="1"/>
  <c r="AG26"/>
  <c r="AN26" s="1"/>
  <c r="AG25"/>
  <c r="AN25" s="1"/>
  <c r="AG24"/>
  <c r="AN24" s="1"/>
  <c r="AG23"/>
  <c r="AN23" s="1"/>
  <c r="AG22"/>
  <c r="AN22" s="1"/>
  <c r="AG21"/>
  <c r="AN21" s="1"/>
  <c r="AG20"/>
  <c r="AN20" s="1"/>
  <c r="AG19"/>
  <c r="AN19" s="1"/>
  <c r="AG18"/>
  <c r="AN18" s="1"/>
  <c r="AG17"/>
  <c r="AN17" s="1"/>
  <c r="AG16"/>
  <c r="AN16" s="1"/>
  <c r="AG15"/>
  <c r="AN15" s="1"/>
  <c r="AG14"/>
  <c r="AN14" s="1"/>
  <c r="AG13"/>
  <c r="AN13" s="1"/>
  <c r="AG12"/>
  <c r="AN12" s="1"/>
  <c r="AG11"/>
  <c r="AN11" s="1"/>
  <c r="AG10"/>
  <c r="AN10" s="1"/>
  <c r="AG9"/>
  <c r="AN9" s="1"/>
  <c r="AG8"/>
  <c r="AN8" s="1"/>
  <c r="Q76" i="497"/>
  <c r="Q75"/>
  <c r="Q74"/>
  <c r="Q73"/>
  <c r="Q72"/>
  <c r="Q71"/>
  <c r="Q70"/>
  <c r="Q66" i="491" l="1"/>
  <c r="Q67"/>
  <c r="Q68"/>
  <c r="Q69"/>
  <c r="I74" i="487" l="1"/>
  <c r="H74"/>
  <c r="G74"/>
  <c r="F74"/>
  <c r="E74"/>
  <c r="I66"/>
  <c r="H66"/>
  <c r="E66"/>
  <c r="F61"/>
  <c r="I56"/>
  <c r="H56"/>
  <c r="G56"/>
  <c r="F56"/>
  <c r="E56"/>
  <c r="I51"/>
  <c r="H51"/>
  <c r="G51"/>
  <c r="F51"/>
  <c r="E51"/>
  <c r="I46"/>
  <c r="H46"/>
  <c r="G46"/>
  <c r="F46"/>
  <c r="E46"/>
  <c r="I38"/>
  <c r="H38"/>
  <c r="G38"/>
  <c r="F38"/>
  <c r="E38"/>
  <c r="N29" i="458" l="1"/>
  <c r="N28"/>
  <c r="N27"/>
</calcChain>
</file>

<file path=xl/sharedStrings.xml><?xml version="1.0" encoding="utf-8"?>
<sst xmlns="http://schemas.openxmlformats.org/spreadsheetml/2006/main" count="1499" uniqueCount="592">
  <si>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</si>
  <si>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</si>
  <si>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</si>
  <si>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</si>
  <si>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</si>
  <si>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</si>
  <si>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</si>
  <si>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</si>
  <si>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</si>
  <si>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</si>
  <si>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</si>
  <si>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</si>
  <si>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</si>
  <si>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</si>
  <si>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</si>
  <si>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</si>
  <si>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</si>
  <si>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</si>
  <si>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</si>
  <si>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</si>
  <si>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</si>
  <si>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</si>
  <si>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</si>
  <si>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</si>
  <si>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</si>
  <si>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</si>
  <si>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</si>
  <si>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</si>
  <si>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</si>
  <si>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</si>
  <si>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</si>
  <si>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</si>
  <si>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</si>
  <si>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</si>
  <si>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</si>
  <si>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</si>
  <si>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</si>
  <si>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</si>
  <si>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</si>
  <si>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</si>
  <si>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</si>
  <si>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</si>
  <si>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</si>
  <si>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</si>
  <si>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</si>
  <si>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</si>
  <si>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</si>
  <si>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</si>
  <si>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</si>
  <si>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despedimentos coletivos</t>
  </si>
  <si>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</si>
  <si>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</si>
  <si>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</si>
  <si>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ao Emprego - </t>
    </r>
    <r>
      <rPr>
        <sz val="8"/>
        <color indexed="63"/>
        <rFont val="Arial"/>
        <family val="2"/>
      </rPr>
      <t xml:space="preserve">inquérito que tem por principal objetivo a caracterização da população face ao mercado de trabalho. É um inquérito trimestral, por amostragem, dirigido a residentes em alojamentos familiares no espaço nacional e disponibiliza resultados trimestrais e anuais. A informação é obtida por recolha direta, mediante entrevista assistida por computador, segundo um modo de recolha misto: a primeira entrevista ao alojamento é feita presencialmente e as cinco inquirições seguintes, se forem cumpridos determinados requisitos, são feitas por telefone. Os dados divulgados foram calibrados, tendo por referência as estimativas independentes da população calculadas a partir dos resultados definitivos dos Censos 2001. </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</si>
  <si>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</si>
  <si>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</si>
  <si>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</si>
  <si>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</si>
  <si>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</si>
  <si>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</si>
  <si>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</si>
  <si>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</si>
  <si>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</si>
  <si>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</si>
  <si>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</si>
  <si>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</si>
  <si>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</si>
  <si>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</si>
  <si>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</si>
  <si>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</si>
  <si>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</si>
  <si>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</si>
  <si>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</si>
  <si>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</si>
  <si>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</si>
  <si>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</si>
  <si>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</si>
  <si>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</si>
  <si>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</si>
  <si>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</si>
  <si>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</si>
  <si>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mulheres</t>
  </si>
  <si>
    <t>homens</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</si>
  <si>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</si>
  <si>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</si>
  <si>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</si>
  <si>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</si>
  <si>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</si>
  <si>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</si>
  <si>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</si>
  <si>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</si>
  <si>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</si>
  <si>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</si>
  <si>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</si>
  <si>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</si>
  <si>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</si>
  <si>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</si>
  <si>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</si>
  <si>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</si>
  <si>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</si>
  <si>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</si>
  <si>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</si>
  <si>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</si>
  <si>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</si>
  <si>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</si>
  <si>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</si>
  <si>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</si>
  <si>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</si>
  <si>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</si>
  <si>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</si>
  <si>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Mais informação em:  http://www.dgert.mee.gov.pt</t>
  </si>
  <si>
    <t>convenções publicadas</t>
  </si>
  <si>
    <t>ipc</t>
  </si>
  <si>
    <t>real</t>
  </si>
  <si>
    <t>nominal</t>
  </si>
  <si>
    <t>%</t>
  </si>
  <si>
    <t>variação anualizada (%)</t>
  </si>
  <si>
    <t>variação (%)</t>
  </si>
  <si>
    <t>convenção com maior número de trabalhadores</t>
  </si>
  <si>
    <t>Real</t>
  </si>
  <si>
    <t>Nominal</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</si>
  <si>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</si>
  <si>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</si>
  <si>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</si>
  <si>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</si>
  <si>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</si>
  <si>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</si>
  <si>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</si>
  <si>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</si>
  <si>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</si>
  <si>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L.</t>
    </r>
    <r>
      <rPr>
        <sz val="8"/>
        <color indexed="63"/>
        <rFont val="Arial"/>
        <family val="2"/>
      </rPr>
      <t xml:space="preserve"> Atividades imobiliárias</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</si>
  <si>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</si>
  <si>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</si>
  <si>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</si>
  <si>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</si>
  <si>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</si>
  <si>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</si>
  <si>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</si>
  <si>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</si>
  <si>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</si>
  <si>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</si>
  <si>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</si>
  <si>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</si>
  <si>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</si>
  <si>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</si>
  <si>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</si>
  <si>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</si>
  <si>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</si>
  <si>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</si>
  <si>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</si>
  <si>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pensionistas ativos</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</si>
  <si>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</si>
  <si>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</si>
  <si>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</si>
  <si>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</si>
  <si>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</si>
  <si>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</si>
  <si>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</si>
  <si>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</si>
  <si>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</si>
  <si>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</si>
  <si>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</si>
  <si>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</si>
  <si>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</si>
  <si>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</si>
  <si>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Indústria Transformadora</t>
  </si>
  <si>
    <r>
      <t xml:space="preserve">Construção </t>
    </r>
    <r>
      <rPr>
        <vertAlign val="superscript"/>
        <sz val="8"/>
        <color indexed="63"/>
        <rFont val="Arial"/>
        <family val="2"/>
      </rPr>
      <t>(2)</t>
    </r>
  </si>
  <si>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</si>
  <si>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</si>
  <si>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</si>
  <si>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</si>
  <si>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processos concluídos</t>
  </si>
  <si>
    <t>desemprego registado:</t>
  </si>
  <si>
    <r>
      <t xml:space="preserve">ofertas ao longo do período </t>
    </r>
    <r>
      <rPr>
        <sz val="6"/>
        <color indexed="63"/>
        <rFont val="Arial"/>
        <family val="2"/>
      </rPr>
      <t>(vh/%)</t>
    </r>
  </si>
  <si>
    <t>(1) a informação de caráter qualitativo tem por fonte os Inquéritos Qualitativos de Conjuntura às Empresas (Indústria Transformadora, Construção e Obras Públicas e Serviços) e aos Consumidores, do INE.     (2) vcs - valores corrigidos da sazonalidade.      (3) Continente.</t>
  </si>
  <si>
    <t>(milhares)</t>
  </si>
  <si>
    <t>15 - 24 anos</t>
  </si>
  <si>
    <t xml:space="preserve">25 - 44 anos </t>
  </si>
  <si>
    <r>
      <t>45 e + anos</t>
    </r>
    <r>
      <rPr>
        <b/>
        <vertAlign val="superscript"/>
        <sz val="8"/>
        <color indexed="63"/>
        <rFont val="Arial"/>
        <family val="2"/>
      </rPr>
      <t xml:space="preserve"> </t>
    </r>
  </si>
  <si>
    <t>(milhares e estrutura em %)</t>
  </si>
  <si>
    <t>v.a.</t>
  </si>
  <si>
    <t>fonte: INE, Inquérito ao Emprego.</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</si>
  <si>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</si>
  <si>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</si>
  <si>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</si>
  <si>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</si>
  <si>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</si>
  <si>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</si>
  <si>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</si>
  <si>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</si>
  <si>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</si>
  <si>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</si>
  <si>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</si>
  <si>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</si>
  <si>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</si>
  <si>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</si>
  <si>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</si>
  <si>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</si>
  <si>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</si>
  <si>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4.º trimestre</t>
  </si>
  <si>
    <t>1.º trimestre</t>
  </si>
  <si>
    <t>2.º trimestre</t>
  </si>
  <si>
    <t>3.º trimestre</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</si>
  <si>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</si>
  <si>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</si>
  <si>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</si>
  <si>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</si>
  <si>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</si>
  <si>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</si>
  <si>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</si>
  <si>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</si>
  <si>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</si>
  <si>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</si>
  <si>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</si>
  <si>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</si>
  <si>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</si>
  <si>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</si>
  <si>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</si>
  <si>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</si>
  <si>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taxa de desemprego na União Europeia</t>
  </si>
  <si>
    <t>&lt; 25 anos</t>
  </si>
  <si>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</si>
  <si>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</si>
  <si>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</si>
  <si>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</si>
  <si>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</si>
  <si>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</si>
  <si>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</si>
  <si>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</si>
  <si>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</si>
  <si>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</si>
  <si>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</si>
  <si>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</si>
  <si>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</si>
  <si>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</si>
  <si>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</si>
  <si>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</si>
  <si>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</si>
  <si>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</si>
  <si>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</si>
  <si>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Estados Unidos</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</si>
  <si>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</si>
  <si>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</si>
  <si>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</si>
  <si>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</si>
  <si>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</si>
  <si>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</si>
  <si>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</si>
  <si>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</si>
  <si>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Mais informação em:  http://www.iefp.pt</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</si>
  <si>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</si>
  <si>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</si>
  <si>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</si>
  <si>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</si>
  <si>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</si>
  <si>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</si>
  <si>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</si>
  <si>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</si>
  <si>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</si>
  <si>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</si>
  <si>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</si>
  <si>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</si>
  <si>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</si>
  <si>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</si>
  <si>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processos iniciados</t>
  </si>
  <si>
    <t>Empresas</t>
  </si>
  <si>
    <t>Total de trabalhadores</t>
  </si>
  <si>
    <t>Trabalhadores a despedir</t>
  </si>
  <si>
    <t>norte</t>
  </si>
  <si>
    <t>centro</t>
  </si>
  <si>
    <t>lisboa e vale do tejo</t>
  </si>
  <si>
    <t>alentejo</t>
  </si>
  <si>
    <t>algarve</t>
  </si>
  <si>
    <t>Despedidos</t>
  </si>
  <si>
    <t>Revogação por acordo</t>
  </si>
  <si>
    <t>Outras medidas</t>
  </si>
  <si>
    <r>
      <t>nota:</t>
    </r>
    <r>
      <rPr>
        <sz val="7"/>
        <color indexed="63"/>
        <rFont val="Arial"/>
        <family val="2"/>
      </rPr>
      <t xml:space="preserve"> a informação por região NUT II foi classificada tendo em conta a Nomenclatura das Unidades Territoriais para Fins Estatísticos (NUT) de 1989.</t>
    </r>
  </si>
  <si>
    <t>população em educação ou formação - indicadores globais</t>
  </si>
  <si>
    <t>15-24 anos</t>
  </si>
  <si>
    <t xml:space="preserve">45 e + anos </t>
  </si>
  <si>
    <r>
      <t xml:space="preserve">fonte: </t>
    </r>
    <r>
      <rPr>
        <sz val="7"/>
        <color indexed="63"/>
        <rFont val="Arial"/>
        <family val="2"/>
      </rPr>
      <t>INE, Inquérito ao Emprego.</t>
    </r>
  </si>
  <si>
    <t xml:space="preserve">(1) valores do Continente a partir de abril.                (2) por atividade exercida no último emprego.  </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</si>
  <si>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</si>
  <si>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t>sre - saldo de respostas extremas.             mm3m - média móvel de 3 meses.             vh - variação homóloga.      n.d. - não disponível</t>
  </si>
  <si>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</si>
  <si>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</si>
  <si>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r>
      <t>Trabalhadores a despedir (resultado)</t>
    </r>
    <r>
      <rPr>
        <vertAlign val="superscript"/>
        <sz val="8"/>
        <color indexed="63"/>
        <rFont val="Arial"/>
        <family val="2"/>
      </rPr>
      <t>(1)</t>
    </r>
  </si>
  <si>
    <r>
      <t>Trabalhadores a despedir (intenção)</t>
    </r>
    <r>
      <rPr>
        <vertAlign val="superscript"/>
        <sz val="8"/>
        <color indexed="63"/>
        <rFont val="Arial"/>
        <family val="2"/>
      </rPr>
      <t>(1)</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</si>
  <si>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</si>
  <si>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</si>
  <si>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</si>
  <si>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</si>
  <si>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</si>
  <si>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r>
      <t>2.º trimestre</t>
    </r>
    <r>
      <rPr>
        <sz val="8"/>
        <color indexed="63"/>
        <rFont val="Arial"/>
        <family val="2"/>
      </rPr>
      <t xml:space="preserve"> </t>
    </r>
  </si>
  <si>
    <t>n.d</t>
  </si>
  <si>
    <t>trabalhadores</t>
  </si>
  <si>
    <t>Contrato coletivo (CCT)</t>
  </si>
  <si>
    <t>Acordo coletivo (ACT)</t>
  </si>
  <si>
    <t>Acordo de empresa (AE)</t>
  </si>
  <si>
    <t>Acordo de adesão (AA)</t>
  </si>
  <si>
    <t>Decisão de arbitragem voluntária (DA)</t>
  </si>
  <si>
    <t>Portaria de condições de trabalho (PCT)</t>
  </si>
  <si>
    <t>Portaria de extensão (PE)</t>
  </si>
  <si>
    <r>
      <t>3.º trimestre</t>
    </r>
    <r>
      <rPr>
        <sz val="8"/>
        <color indexed="63"/>
        <rFont val="Arial"/>
        <family val="2"/>
      </rPr>
      <t xml:space="preserve"> </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</si>
  <si>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</si>
  <si>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</si>
  <si>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</si>
  <si>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</si>
  <si>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</si>
  <si>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</si>
  <si>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</si>
  <si>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</si>
  <si>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</si>
  <si>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Autor</t>
    </r>
    <r>
      <rPr>
        <sz val="8"/>
        <color indexed="63"/>
        <rFont val="Arial"/>
        <family val="2"/>
      </rPr>
      <t>: Gabinete de Estratégia e Estudos (GEE)</t>
    </r>
  </si>
  <si>
    <t>Direção de Serviços de Estatística (DSE)</t>
  </si>
  <si>
    <t>Rua da Prata nº. 8  - 3º andar</t>
  </si>
  <si>
    <t>1149-057 LISBOA</t>
  </si>
  <si>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</si>
  <si>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</si>
  <si>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</si>
  <si>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</si>
  <si>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</si>
  <si>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</si>
  <si>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</si>
  <si>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</si>
  <si>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</si>
  <si>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</si>
  <si>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</si>
  <si>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</si>
  <si>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</si>
  <si>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</si>
  <si>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</si>
  <si>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</si>
  <si>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</si>
  <si>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</si>
  <si>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</si>
  <si>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</si>
  <si>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</si>
  <si>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</si>
  <si>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</si>
  <si>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t>01/01/2010</t>
  </si>
  <si>
    <t>01/01/2009</t>
  </si>
  <si>
    <t>01/01/2008</t>
  </si>
  <si>
    <t>01/01/2007</t>
  </si>
  <si>
    <r>
      <t>data de entrada em vigor</t>
    </r>
    <r>
      <rPr>
        <b/>
        <sz val="8"/>
        <color indexed="63"/>
        <rFont val="Arial"/>
        <family val="2"/>
      </rPr>
      <t/>
    </r>
  </si>
  <si>
    <t>Dec.Lei 143/2010
de 31/12</t>
  </si>
  <si>
    <t>Dec.Lei 5/2010
de 15/01</t>
  </si>
  <si>
    <t>Dec.Lei 246/2008
de 18/12</t>
  </si>
  <si>
    <t>Dec.Lei 397/2007
de 31/12</t>
  </si>
  <si>
    <t>Dec.Lei 
2/2007
de 03/01</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</si>
  <si>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</si>
  <si>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</si>
  <si>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Internet:</t>
    </r>
    <r>
      <rPr>
        <sz val="8"/>
        <color indexed="63"/>
        <rFont val="Arial"/>
        <family val="2"/>
      </rPr>
      <t xml:space="preserve"> www.gee.min-economia.pt/</t>
    </r>
  </si>
  <si>
    <t xml:space="preserve">Tel. 21 792 13 72     Fax 21 115 50 50 </t>
  </si>
  <si>
    <r>
      <t xml:space="preserve">R. </t>
    </r>
    <r>
      <rPr>
        <sz val="8"/>
        <color indexed="63"/>
        <rFont val="Arial"/>
        <family val="2"/>
      </rPr>
      <t>Ativ. artíst., de espet. desp.e recr.</t>
    </r>
  </si>
  <si>
    <t>abril
2012</t>
  </si>
  <si>
    <r>
      <t>4.º trimestre</t>
    </r>
    <r>
      <rPr>
        <sz val="8"/>
        <color indexed="63"/>
        <rFont val="Arial"/>
        <family val="2"/>
      </rPr>
      <t xml:space="preserve"> </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</si>
  <si>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</si>
  <si>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t>(1) por atividade exercida no último emprego.     (2) Continente.</t>
  </si>
  <si>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</si>
  <si>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</si>
  <si>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</si>
  <si>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</si>
  <si>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</si>
  <si>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</si>
  <si>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</si>
  <si>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</si>
  <si>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</si>
  <si>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</si>
  <si>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</si>
  <si>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</si>
  <si>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eficácia média ponderada </t>
    </r>
    <r>
      <rPr>
        <sz val="6"/>
        <color theme="3"/>
        <rFont val="Arial"/>
        <family val="2"/>
      </rPr>
      <t>(meses)</t>
    </r>
  </si>
  <si>
    <r>
      <t xml:space="preserve">variação média anualizada </t>
    </r>
    <r>
      <rPr>
        <sz val="7"/>
        <color theme="3"/>
        <rFont val="Arial"/>
        <family val="2"/>
      </rPr>
      <t>(%)</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</si>
  <si>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</si>
  <si>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</si>
  <si>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t>
  </si>
  <si>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</si>
  <si>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</si>
  <si>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</si>
  <si>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</si>
  <si>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</si>
  <si>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</si>
  <si>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</si>
  <si>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</si>
  <si>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prestações familiares</t>
    </r>
    <r>
      <rPr>
        <b/>
        <vertAlign val="superscript"/>
        <sz val="10"/>
        <rFont val="Arial"/>
        <family val="2"/>
      </rPr>
      <t xml:space="preserve"> (1)</t>
    </r>
  </si>
  <si>
    <r>
      <t>beneficiários com processamento de rendimento social de inserção (RSI)</t>
    </r>
    <r>
      <rPr>
        <b/>
        <vertAlign val="superscript"/>
        <sz val="10"/>
        <rFont val="Arial"/>
        <family val="2"/>
      </rPr>
      <t>(1)</t>
    </r>
  </si>
  <si>
    <t>Boletim Estatístico disponível em:</t>
  </si>
  <si>
    <t>http://www.gee.min-economia.pt/</t>
  </si>
  <si>
    <t>Outras publicações estatísticas do Emprego disponíveis em:</t>
  </si>
  <si>
    <t>e-mail:</t>
  </si>
  <si>
    <t>Mais Informações:</t>
  </si>
  <si>
    <t>Equipa Multidisciplinar Estatísticas do Emprego (EMEE)</t>
  </si>
  <si>
    <t xml:space="preserve">Conceitos  </t>
  </si>
  <si>
    <t xml:space="preserve">  Despedimentos coletivos</t>
  </si>
  <si>
    <t xml:space="preserve">  Desemprego registado - no fim do período </t>
  </si>
  <si>
    <t xml:space="preserve">  Remunerações </t>
  </si>
  <si>
    <t xml:space="preserve">  Conceitos</t>
  </si>
  <si>
    <t xml:space="preserve">População desempregada  </t>
  </si>
  <si>
    <t xml:space="preserve">Formação profissional  </t>
  </si>
  <si>
    <t xml:space="preserve">Desemprego registado, ofertas e colocações - ao longo do período  </t>
  </si>
  <si>
    <t xml:space="preserve">Remunerações  </t>
  </si>
  <si>
    <t xml:space="preserve">Regulamentação coletiva e preços  </t>
  </si>
  <si>
    <t xml:space="preserve">                 Informação em destaque - taxa desemprego UE 27</t>
  </si>
  <si>
    <t xml:space="preserve"> Informação em destaque - tendências do mercado de trabalho     </t>
  </si>
  <si>
    <t xml:space="preserve">      </t>
  </si>
  <si>
    <r>
      <t xml:space="preserve">tendências do mercado de trabalho </t>
    </r>
    <r>
      <rPr>
        <vertAlign val="superscript"/>
        <sz val="10"/>
        <color theme="1"/>
        <rFont val="Arial"/>
        <family val="2"/>
      </rPr>
      <t>(1)</t>
    </r>
  </si>
  <si>
    <t>estrutura empresarial - indicadores globais</t>
  </si>
  <si>
    <t>empresas</t>
  </si>
  <si>
    <t>estabelecimentos</t>
  </si>
  <si>
    <t xml:space="preserve"> População com emprego </t>
  </si>
  <si>
    <t>Engenheiro de const. de edif.e de obras de eng.</t>
  </si>
  <si>
    <t>Mais informação em:  http://www.gee.min-economia.pt</t>
  </si>
  <si>
    <r>
      <t xml:space="preserve">trab. por conta de outrem </t>
    </r>
    <r>
      <rPr>
        <vertAlign val="superscript"/>
        <sz val="7"/>
        <color theme="3"/>
        <rFont val="Arial"/>
        <family val="2"/>
      </rPr>
      <t>(1)</t>
    </r>
  </si>
  <si>
    <t xml:space="preserve">média </t>
  </si>
  <si>
    <t>mediana</t>
  </si>
  <si>
    <t>médio</t>
  </si>
  <si>
    <t>mediano</t>
  </si>
  <si>
    <t>Desemprego registado</t>
  </si>
  <si>
    <t>Indisponíveis temporariamente</t>
  </si>
  <si>
    <t>… por tipo de subsídio</t>
  </si>
  <si>
    <r>
      <t>beneficiários:</t>
    </r>
    <r>
      <rPr>
        <b/>
        <vertAlign val="superscript"/>
        <sz val="9"/>
        <color theme="3"/>
        <rFont val="Arial"/>
        <family val="2"/>
      </rPr>
      <t xml:space="preserve"> (2)</t>
    </r>
  </si>
  <si>
    <t xml:space="preserve">  Acidentes de trabalho </t>
  </si>
  <si>
    <t>Agric., pr. animal, caça, flor. e pesca</t>
  </si>
  <si>
    <r>
      <t>1.º trimestre</t>
    </r>
    <r>
      <rPr>
        <sz val="8"/>
        <color indexed="63"/>
        <rFont val="Arial"/>
        <family val="2"/>
      </rPr>
      <t/>
    </r>
  </si>
  <si>
    <t xml:space="preserve">  Estrutura empresarial</t>
  </si>
  <si>
    <r>
      <t xml:space="preserve">pessoas ao serviço </t>
    </r>
    <r>
      <rPr>
        <vertAlign val="superscript"/>
        <sz val="7"/>
        <color theme="3"/>
        <rFont val="Arial"/>
        <family val="2"/>
      </rPr>
      <t>(1)</t>
    </r>
  </si>
  <si>
    <t>Oper. de máq. de esc., terrap., gruas, guind.e sim.</t>
  </si>
  <si>
    <t>Trab. não qualif.de eng. civil e da const.de edif.</t>
  </si>
  <si>
    <t xml:space="preserve">Segurança Social  </t>
  </si>
  <si>
    <t xml:space="preserve">  Segurança Social</t>
  </si>
  <si>
    <t>outubro
2012</t>
  </si>
  <si>
    <r>
      <t xml:space="preserve">G. </t>
    </r>
    <r>
      <rPr>
        <sz val="8"/>
        <color indexed="63"/>
        <rFont val="Arial"/>
        <family val="2"/>
      </rPr>
      <t>Comércio por grosso e retalho, rep. veíc. autom.</t>
    </r>
  </si>
  <si>
    <t xml:space="preserve">  Férias organizadas  </t>
  </si>
  <si>
    <t>eficácia
(meses)</t>
  </si>
  <si>
    <r>
      <t xml:space="preserve">benef. c/ prestaç. desemprego </t>
    </r>
    <r>
      <rPr>
        <sz val="6"/>
        <color theme="3"/>
        <rFont val="Arial"/>
        <family val="2"/>
      </rPr>
      <t>(milhares)</t>
    </r>
  </si>
  <si>
    <r>
      <t xml:space="preserve">indic. confiança dos consumidores </t>
    </r>
    <r>
      <rPr>
        <sz val="6"/>
        <color theme="3"/>
        <rFont val="Arial"/>
        <family val="2"/>
      </rPr>
      <t>(mm3m)</t>
    </r>
  </si>
  <si>
    <t>(2)</t>
  </si>
  <si>
    <r>
      <t>2009</t>
    </r>
    <r>
      <rPr>
        <vertAlign val="superscript"/>
        <sz val="8"/>
        <color indexed="63"/>
        <rFont val="Arial"/>
        <family val="2"/>
      </rPr>
      <t xml:space="preserve"> (3)</t>
    </r>
  </si>
  <si>
    <t>(2) sem actualização</t>
  </si>
  <si>
    <t xml:space="preserve">(1) habitualmente designada por salário mínimo nacional.      </t>
  </si>
  <si>
    <t>(3) em Abril de 2009 teve início uma nova série, com a selecção de uma nova amostra, de acordo com a CAE Rev. 3. Para esse período de referência, o inquérito foi realizado às duas amostras. Deste modo foi possível compatibilizar as séries, garantindo uma leitura contínua dos dados.</t>
  </si>
  <si>
    <r>
      <t>2.º trimestre</t>
    </r>
    <r>
      <rPr>
        <b/>
        <vertAlign val="superscript"/>
        <sz val="8"/>
        <color indexed="63"/>
        <rFont val="Arial"/>
        <family val="2"/>
      </rPr>
      <t>(2)</t>
    </r>
  </si>
  <si>
    <t>Agric., prod. animal, caça, floresta e pesca</t>
  </si>
  <si>
    <t>Agric., prod. animal, caça, flor. e pesca</t>
  </si>
  <si>
    <t>taxa desemprego UE 27</t>
  </si>
  <si>
    <r>
      <t>e-mail:</t>
    </r>
    <r>
      <rPr>
        <sz val="8"/>
        <color indexed="63"/>
        <rFont val="Arial"/>
        <family val="2"/>
      </rPr>
      <t xml:space="preserve"> dados@gee.min-economia.pt/</t>
    </r>
  </si>
  <si>
    <t>dados@gee.min-economia.pt/</t>
  </si>
  <si>
    <t>Mais informação em:  http://www.gee.min-economia.pt/</t>
  </si>
  <si>
    <r>
      <t xml:space="preserve">Letónia </t>
    </r>
    <r>
      <rPr>
        <vertAlign val="superscript"/>
        <sz val="8"/>
        <color indexed="63"/>
        <rFont val="Arial"/>
        <family val="2"/>
      </rPr>
      <t>(1)</t>
    </r>
  </si>
  <si>
    <r>
      <t xml:space="preserve">Roménia </t>
    </r>
    <r>
      <rPr>
        <vertAlign val="superscript"/>
        <sz val="8"/>
        <color indexed="63"/>
        <rFont val="Arial"/>
        <family val="2"/>
      </rPr>
      <t>(3)</t>
    </r>
  </si>
  <si>
    <t>(1) O número de "trabalhadores a despedir" constitui uma intenção; o número de "despedidos", com "revogação por acordo" e  com "outras medidas" constitui o resultado do processo de despedimento coletivo.       (2)  Abril e Maio</t>
  </si>
  <si>
    <r>
      <t>… por centro distrital</t>
    </r>
    <r>
      <rPr>
        <b/>
        <vertAlign val="superscript"/>
        <sz val="9"/>
        <color theme="3"/>
        <rFont val="Arial"/>
        <family val="2"/>
      </rPr>
      <t xml:space="preserve"> (1)</t>
    </r>
  </si>
  <si>
    <t>(2) dos trabalhadores por conta de outrem a tempo completo, que auferiram remuneração completa no período de referência.</t>
  </si>
  <si>
    <t>taxa horária</t>
  </si>
  <si>
    <t>salários na construção - taxa de salário horária e por profissões (CPP2010)</t>
  </si>
  <si>
    <t>salários na construção - taxa de salário mensal por profissões (CPP2010)</t>
  </si>
  <si>
    <t>fonte: GEE/ME, Inquérito aos Ganhos.</t>
  </si>
  <si>
    <t>família</t>
  </si>
  <si>
    <t>beneficiário</t>
  </si>
  <si>
    <t xml:space="preserve">valor </t>
  </si>
  <si>
    <t>valor médio por:</t>
  </si>
  <si>
    <t>Bonificação por deficiência</t>
  </si>
  <si>
    <t>Subs. assistência 3.ª pessoa</t>
  </si>
  <si>
    <t>(1) nos estabelecimentos)</t>
  </si>
  <si>
    <t>taxa mensal</t>
  </si>
  <si>
    <t>julho de 2013</t>
  </si>
  <si>
    <t xml:space="preserve">(1) junho de 2013  (total, homens, mulheres e &lt;25 anos)        (2) maio de 2013 (total, homens, mulheres e  &lt; 25 anos)        (3) abril de 2013  (&lt;25 anos)        </t>
  </si>
  <si>
    <r>
      <t xml:space="preserve">Estónia </t>
    </r>
    <r>
      <rPr>
        <vertAlign val="superscript"/>
        <sz val="8"/>
        <color indexed="63"/>
        <rFont val="Arial"/>
        <family val="2"/>
      </rPr>
      <t>(1)</t>
    </r>
    <r>
      <rPr>
        <sz val="8"/>
        <color indexed="63"/>
        <rFont val="Arial"/>
        <family val="2"/>
      </rPr>
      <t xml:space="preserve"> </t>
    </r>
  </si>
  <si>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</si>
  <si>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</si>
  <si>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</si>
  <si>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r>
      <t>Chipre</t>
    </r>
    <r>
      <rPr>
        <vertAlign val="superscript"/>
        <sz val="8"/>
        <color indexed="63"/>
        <rFont val="Arial"/>
        <family val="2"/>
      </rPr>
      <t xml:space="preserve"> (1)</t>
    </r>
  </si>
  <si>
    <r>
      <t xml:space="preserve">Eslovénia </t>
    </r>
    <r>
      <rPr>
        <vertAlign val="superscript"/>
        <sz val="8"/>
        <color indexed="63"/>
        <rFont val="Arial"/>
        <family val="2"/>
      </rPr>
      <t>(1)</t>
    </r>
  </si>
  <si>
    <t>fonte:  Eurostat, dados extraídos em  30 de agosto de 2013.</t>
  </si>
  <si>
    <t>A. Agric., prod. animal, caça, flor.e pesca</t>
  </si>
  <si>
    <t>B. Indústrias extrativas</t>
  </si>
  <si>
    <t>C. Indústrias transformadoras</t>
  </si>
  <si>
    <t>D. Elet., gás, vapor, ág. quente/fria, ar frio</t>
  </si>
  <si>
    <t>E. Captação, trat., dist.; san., despoluição</t>
  </si>
  <si>
    <t>F. Construção</t>
  </si>
  <si>
    <t>G. Com. gros. e retalho, rep. veíc. autom.</t>
  </si>
  <si>
    <t>H. Transportes e armazenagem</t>
  </si>
  <si>
    <t>I. Alojamento, restauração e similares</t>
  </si>
  <si>
    <t>J. Ativ. de inform. e de comunicação</t>
  </si>
  <si>
    <t>K. Atividades financeiras e de seguros</t>
  </si>
  <si>
    <t>L. Atividades imobiliárias</t>
  </si>
  <si>
    <t>M. Ativ. consul., científ., técnicas e sim.</t>
  </si>
  <si>
    <t>N. Ativ. administ. e dos serv. de apoio</t>
  </si>
  <si>
    <t>O. Adm. pública e defesa; seg. soc. obrig.</t>
  </si>
  <si>
    <t>P. Educação</t>
  </si>
  <si>
    <t>Q. Ativ. de saúde humana e apoio social</t>
  </si>
  <si>
    <t>R. Ativ. artíst., espet., desp. e recreat.</t>
  </si>
  <si>
    <t>S. Outras atividades de serviços</t>
  </si>
  <si>
    <t>U. Ativ. org. intern. e out.inst.extra-territ.</t>
  </si>
  <si>
    <t>Castelo branco</t>
  </si>
  <si>
    <t>Viana do castelo</t>
  </si>
  <si>
    <t>Vila real</t>
  </si>
  <si>
    <t>T. Ativ.  famílias emp. de pess. domést. e ativ. prod. famílias p/ uso próp.</t>
  </si>
  <si>
    <t>A. Agricultura, prod. animal, caça, floresta e pesca</t>
  </si>
  <si>
    <t>D. Eletricidade, gás, vapor, ágúa quente/fria, ar frio</t>
  </si>
  <si>
    <t>E. Captação, tratamento, distribuição de água; saneam., despoluição</t>
  </si>
  <si>
    <t>G. Comércio por grosso e retalho, rep. veíc. automóveis e motociclos</t>
  </si>
  <si>
    <t>J. Atividades de informação e de comunicação</t>
  </si>
  <si>
    <t>M. Atividades de consultoria, científ., técnicas e similares</t>
  </si>
  <si>
    <t>N. Atividades  administrativas e dos serviços  de apoio</t>
  </si>
  <si>
    <t>O. Administração pública e defesa; segurança social obrigatória</t>
  </si>
  <si>
    <t>Q. Atividades de saúde humana e apoio social</t>
  </si>
  <si>
    <t>R. Atividades artísticas, de espetáculos, desportivas e recreativas</t>
  </si>
  <si>
    <t>U. Atividades dos  organismos internacionais e out.inst.extra-territoriais</t>
  </si>
  <si>
    <t>segurança e saúde no trabalho - acções de formação e participantes</t>
  </si>
  <si>
    <t>nota: UL - unidade local (estabelecimento)</t>
  </si>
  <si>
    <t xml:space="preserve">MINISTÉRIO DA ECONOMIA </t>
  </si>
  <si>
    <r>
      <t>DGERT/MSESS</t>
    </r>
    <r>
      <rPr>
        <sz val="8"/>
        <color indexed="63"/>
        <rFont val="Arial"/>
        <family val="2"/>
      </rPr>
      <t xml:space="preserve"> - dados tratados pela Direcção-Geral de Emprego e das Relações de Trabalho.</t>
    </r>
  </si>
  <si>
    <r>
      <t>GEE/ME, Custo da Mão-de-Obra -</t>
    </r>
    <r>
      <rPr>
        <sz val="8"/>
        <color indexed="63"/>
        <rFont val="Arial"/>
        <family val="2"/>
      </rPr>
      <t xml:space="preserve">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</si>
  <si>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 xml:space="preserve">GEE/ME, Inquérito aos Ganhos - </t>
    </r>
    <r>
      <rPr>
        <sz val="8"/>
        <color indexed="63"/>
        <rFont val="Arial"/>
        <family val="2"/>
      </rPr>
      <t xml:space="preserve">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</si>
  <si>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 xml:space="preserve">GEE/ME, Inquérito aos Salários por Profissões na Construção - </t>
    </r>
    <r>
      <rPr>
        <sz val="8"/>
        <color indexed="63"/>
        <rFont val="Arial"/>
        <family val="2"/>
      </rPr>
      <t>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</si>
  <si>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 xml:space="preserve">GEE/ME, Quadros de Pessoal - </t>
    </r>
    <r>
      <rPr>
        <sz val="8"/>
        <color indexed="63"/>
        <rFont val="Arial"/>
        <family val="2"/>
      </rPr>
      <t xml:space="preserve">abrangem todas as entidades com trabalhadores por conta de outrem excetuando a Administração Pública, entidades que empregam trabalhadores rurais não permanentes e trabalhadores domésticos. </t>
    </r>
  </si>
  <si>
    <r>
      <t>IEFP/MSESS,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</si>
  <si>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IEFP/MSESS, Relatório Mensal de Execução Física e Financeira</t>
    </r>
    <r>
      <rPr>
        <sz val="8"/>
        <color indexed="63"/>
        <rFont val="Arial"/>
        <family val="2"/>
      </rPr>
      <t xml:space="preserve"> - disponibiliza os principais indicadores da execução acumulada (física e financeira), dos diversos Programas e Medidas de Emprego e Formação Profissional desenvolvidos pelo IEFP, I.P.</t>
    </r>
  </si>
  <si>
    <r>
      <t>IEFP/MSESS, Estatísticas Mensais</t>
    </r>
    <r>
      <rPr>
        <sz val="8"/>
        <color indexed="63"/>
        <rFont val="Arial"/>
        <family val="2"/>
      </rPr>
      <t xml:space="preserve"> - informação mensal do Mercado de Emprego.</t>
    </r>
  </si>
  <si>
    <r>
      <t xml:space="preserve">II/MSESS, Estatísticas da Segurança Social </t>
    </r>
    <r>
      <rPr>
        <sz val="8"/>
        <color indexed="63"/>
        <rFont val="Arial"/>
        <family val="2"/>
      </rPr>
      <t>- informação de dados estatísticos inerentes ao Sistema de Segurança Social nos seguintes temas: Invalidez, Velhice e Sobrevivência; Prestações Familiares; Rendimento Social de Inserção; Desemprego e Apoio ao Emprego e Doença.</t>
    </r>
  </si>
  <si>
    <t>fonte: DGERT/MSESS.</t>
  </si>
  <si>
    <t xml:space="preserve">fonte:  IEFP/MSESS, Informação Mensal e Estatísticas Mensais. </t>
  </si>
  <si>
    <t>fonte: GEE/ME, Relatório Único - Segurança e Saúde no Trabalho 2010</t>
  </si>
  <si>
    <t>fonte: GEE/ME, Inquérito aos Salários por Profissões na Construção.</t>
  </si>
  <si>
    <t>fonte: DGERT/MSESS, Variação média ponderada intertabelas.</t>
  </si>
  <si>
    <t>fonte:  II/MSESS, Estatísticas da Segurança Social.</t>
  </si>
  <si>
    <t>acidentes mortais</t>
  </si>
  <si>
    <t>n.º de ações</t>
  </si>
  <si>
    <t>n.º de 
participantes</t>
  </si>
  <si>
    <t>n.º médio de 
ações por UL</t>
  </si>
  <si>
    <t>n.º médio de participantes por ação</t>
  </si>
  <si>
    <r>
      <t>acidentes de trabalho  - taxa de incidência</t>
    </r>
    <r>
      <rPr>
        <b/>
        <vertAlign val="superscript"/>
        <sz val="10"/>
        <color theme="1"/>
        <rFont val="Arial"/>
        <family val="2"/>
      </rPr>
      <t>(1)</t>
    </r>
    <r>
      <rPr>
        <b/>
        <sz val="10"/>
        <color theme="1"/>
        <rFont val="Arial"/>
        <family val="2"/>
      </rPr>
      <t xml:space="preserve"> por actividade económica</t>
    </r>
  </si>
  <si>
    <r>
      <t>acidentes de trabalho  - taxa de incidência</t>
    </r>
    <r>
      <rPr>
        <b/>
        <vertAlign val="superscript"/>
        <sz val="10"/>
        <color theme="1"/>
        <rFont val="Arial"/>
        <family val="2"/>
      </rPr>
      <t>(1)</t>
    </r>
    <r>
      <rPr>
        <b/>
        <sz val="10"/>
        <color theme="1"/>
        <rFont val="Arial"/>
        <family val="2"/>
      </rPr>
      <t xml:space="preserve"> por distrito</t>
    </r>
  </si>
  <si>
    <t>(1) por 1000 trabalahdores</t>
  </si>
  <si>
    <t>(por mil trabalhadores)</t>
  </si>
  <si>
    <r>
      <t xml:space="preserve">15,5 </t>
    </r>
    <r>
      <rPr>
        <vertAlign val="superscript"/>
        <sz val="8"/>
        <color indexed="63"/>
        <rFont val="Arial"/>
        <family val="2"/>
      </rPr>
      <t>(c )</t>
    </r>
  </si>
  <si>
    <t>( c) valor corrigido</t>
  </si>
  <si>
    <t>Data de disponibilização:   30 de setembro de 2013</t>
  </si>
  <si>
    <t xml:space="preserve"> Superior</t>
  </si>
  <si>
    <t xml:space="preserve"> Secundário </t>
  </si>
  <si>
    <t xml:space="preserve"> Básico - 3.º ciclo</t>
  </si>
  <si>
    <t xml:space="preserve"> Básico - 2.º ciclo</t>
  </si>
  <si>
    <t xml:space="preserve"> Básico - 1.º ciclo</t>
  </si>
  <si>
    <t xml:space="preserve"> Nenhum nível de instrução</t>
  </si>
  <si>
    <t>população total com  15 e mais anos - nível de instrução completo</t>
  </si>
  <si>
    <r>
      <t xml:space="preserve">taxa de atividade (%) </t>
    </r>
    <r>
      <rPr>
        <vertAlign val="superscript"/>
        <sz val="8"/>
        <color theme="3"/>
        <rFont val="Arial"/>
        <family val="2"/>
      </rPr>
      <t>(1)</t>
    </r>
  </si>
  <si>
    <t xml:space="preserve">trabalhadores por conta de outrem (TCO) - nível de instrução completo </t>
  </si>
  <si>
    <t>trabalhadores por conta de outrem</t>
  </si>
  <si>
    <t xml:space="preserve"> Secundário</t>
  </si>
  <si>
    <t xml:space="preserve"> Superior </t>
  </si>
  <si>
    <r>
      <t xml:space="preserve">população desempregada - nível de instrução completo e duração do desemprego </t>
    </r>
    <r>
      <rPr>
        <vertAlign val="superscript"/>
        <sz val="8"/>
        <color theme="1"/>
        <rFont val="Arial"/>
        <family val="2"/>
      </rPr>
      <t>(1)</t>
    </r>
  </si>
  <si>
    <t xml:space="preserve">desemprego total </t>
  </si>
  <si>
    <t xml:space="preserve"> - de longa duração</t>
  </si>
  <si>
    <t xml:space="preserve">(1) não inclui os indivíduos desempregados que já arranjaram emprego a começar nos 3 meses seguintes.      </t>
  </si>
  <si>
    <t>Agosto 2013</t>
  </si>
  <si>
    <t>ago</t>
  </si>
  <si>
    <t>"CCT Comércio de Bragança"</t>
  </si>
  <si>
    <t>a tempo completo</t>
  </si>
  <si>
    <t>a tempo parcial</t>
  </si>
  <si>
    <t>Homem</t>
  </si>
  <si>
    <t>Mulher</t>
  </si>
  <si>
    <t>(3) dos trabalhadores por conta de outrem que auferiram remuneração completa no período de referência.</t>
  </si>
  <si>
    <r>
      <t xml:space="preserve">fonte:  GEE/MEE, Quadros de Pessoal.               </t>
    </r>
    <r>
      <rPr>
        <b/>
        <sz val="7"/>
        <color theme="7"/>
        <rFont val="Arial"/>
        <family val="2"/>
      </rPr>
      <t xml:space="preserve"> </t>
    </r>
    <r>
      <rPr>
        <sz val="8"/>
        <color theme="7"/>
        <rFont val="Arial"/>
        <family val="2"/>
      </rPr>
      <t>Mais informação em:  http://www.gee.min-economia.pt</t>
    </r>
  </si>
  <si>
    <t>Dados recolhidos até:    30 de setembro de 2013</t>
  </si>
  <si>
    <r>
      <t xml:space="preserve">remuneração mensal base </t>
    </r>
    <r>
      <rPr>
        <sz val="7"/>
        <color theme="3"/>
        <rFont val="Arial"/>
        <family val="2"/>
      </rPr>
      <t>(euros)</t>
    </r>
    <r>
      <rPr>
        <vertAlign val="superscript"/>
        <sz val="7"/>
        <color theme="3"/>
        <rFont val="Arial"/>
        <family val="2"/>
      </rPr>
      <t>(1)(2)</t>
    </r>
  </si>
  <si>
    <r>
      <t>ganho mensal</t>
    </r>
    <r>
      <rPr>
        <sz val="7"/>
        <color theme="3"/>
        <rFont val="Arial"/>
        <family val="2"/>
      </rPr>
      <t xml:space="preserve"> (euros)</t>
    </r>
    <r>
      <rPr>
        <vertAlign val="superscript"/>
        <sz val="7"/>
        <color theme="3"/>
        <rFont val="Arial"/>
        <family val="2"/>
      </rPr>
      <t>(1)(2)</t>
    </r>
  </si>
  <si>
    <r>
      <t>remuneração média mensal,</t>
    </r>
    <r>
      <rPr>
        <b/>
        <vertAlign val="superscript"/>
        <sz val="9"/>
        <rFont val="Arial"/>
        <family val="2"/>
      </rPr>
      <t>(1)(3)</t>
    </r>
    <r>
      <rPr>
        <b/>
        <vertAlign val="superscript"/>
        <sz val="10"/>
        <rFont val="Arial"/>
        <family val="2"/>
      </rPr>
      <t xml:space="preserve"> </t>
    </r>
    <r>
      <rPr>
        <b/>
        <sz val="10"/>
        <rFont val="Arial"/>
        <family val="2"/>
      </rPr>
      <t>base  e ganho - regime de duração do trabalho</t>
    </r>
  </si>
  <si>
    <t>remuneração base</t>
  </si>
  <si>
    <t>ganho</t>
  </si>
  <si>
    <t>Setembro de 2013</t>
  </si>
  <si>
    <t xml:space="preserve"> Setembro de 2013 </t>
  </si>
  <si>
    <t>5.1 Pes. serv. proteção e segurança</t>
  </si>
  <si>
    <t>4.1 Empregados de escritório</t>
  </si>
  <si>
    <t>9.1 Trab. não qualif. serv. e comércio</t>
  </si>
  <si>
    <t>7.1 Operár.e tr.simil.ind.extrat. e c.civil</t>
  </si>
  <si>
    <t>9.3 Trab.n/qual.minas,c.civil, ind.trans.</t>
  </si>
  <si>
    <t>7.4 Out.op.,artífices e trab.similares</t>
  </si>
  <si>
    <t>notas: dados sujeitos a atualizações; situação da base de dados em 1/setembro/2013</t>
  </si>
  <si>
    <t>notas: dados sujeitos a atualizações; situação da base de dados a 31/agosto/2013</t>
  </si>
  <si>
    <t>notas: dados sujeitos a atualizações; situação da base de dados 1/setembro/2013</t>
  </si>
  <si>
    <t>notas: dados sujeitos a atualizações; 0</t>
  </si>
  <si>
    <t>Serviços de alojamento</t>
  </si>
  <si>
    <t>Férias organizadas</t>
  </si>
  <si>
    <t>Transportes aéreos de passageiros</t>
  </si>
  <si>
    <t>Carne</t>
  </si>
  <si>
    <t>Bebidas espirituosas</t>
  </si>
  <si>
    <t>Artigos de vestuário</t>
  </si>
  <si>
    <t>Calçado</t>
  </si>
  <si>
    <t>Outros artigos e acessórios de vestuário</t>
  </si>
  <si>
    <t>Equipamento telefónico e de telecópia</t>
  </si>
  <si>
    <t>Têxteis de uso doméstico</t>
  </si>
</sst>
</file>

<file path=xl/styles.xml><?xml version="1.0" encoding="utf-8"?>
<styleSheet xmlns="http://schemas.openxmlformats.org/spreadsheetml/2006/main">
  <numFmts count="8">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s>
  <fonts count="139">
    <font>
      <sz val="10"/>
      <name val="Arial"/>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sz val="10"/>
      <color indexed="10"/>
      <name val="Arial"/>
      <family val="2"/>
    </font>
    <font>
      <b/>
      <sz val="8"/>
      <color indexed="10"/>
      <name val="Arial"/>
      <family val="2"/>
    </font>
    <font>
      <sz val="8"/>
      <color indexed="10"/>
      <name val="Arial"/>
      <family val="2"/>
    </font>
    <font>
      <b/>
      <sz val="10"/>
      <color indexed="13"/>
      <name val="Arial"/>
      <family val="2"/>
    </font>
    <font>
      <sz val="7"/>
      <color indexed="23"/>
      <name val="Arial"/>
      <family val="2"/>
    </font>
    <font>
      <b/>
      <sz val="10"/>
      <color indexed="60"/>
      <name val="Arial"/>
      <family val="2"/>
    </font>
    <font>
      <sz val="10"/>
      <color indexed="13"/>
      <name val="Arial"/>
      <family val="2"/>
    </font>
    <font>
      <b/>
      <sz val="7.5"/>
      <color indexed="16"/>
      <name val="Arial"/>
      <family val="2"/>
    </font>
    <font>
      <sz val="10"/>
      <name val="Arial"/>
      <family val="2"/>
    </font>
    <font>
      <sz val="10"/>
      <color rgb="FF3D3D3D"/>
      <name val="Verdana"/>
      <family val="2"/>
    </font>
    <font>
      <b/>
      <u/>
      <sz val="7"/>
      <color rgb="FF003368"/>
      <name val="Verdana"/>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b/>
      <sz val="7"/>
      <color indexed="20"/>
      <name val="Arial"/>
      <family val="2"/>
    </font>
    <font>
      <vertAlign val="superscript"/>
      <sz val="6"/>
      <color indexed="63"/>
      <name val="Arial"/>
      <family val="2"/>
    </font>
    <font>
      <b/>
      <sz val="9"/>
      <color indexed="20"/>
      <name val="Arial"/>
      <family val="2"/>
    </font>
    <font>
      <sz val="10"/>
      <color indexed="20"/>
      <name val="Arial"/>
      <family val="2"/>
    </font>
    <font>
      <sz val="8"/>
      <color indexed="9"/>
      <name val="Arial"/>
      <family val="2"/>
    </font>
    <font>
      <b/>
      <sz val="10"/>
      <color indexed="20"/>
      <name val="Arial"/>
      <family val="2"/>
    </font>
    <font>
      <b/>
      <sz val="8"/>
      <color rgb="FF333333"/>
      <name val="Arial"/>
      <family val="2"/>
    </font>
    <font>
      <b/>
      <sz val="7"/>
      <color rgb="FF333333"/>
      <name val="Arial"/>
      <family val="2"/>
    </font>
    <font>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b/>
      <sz val="7"/>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indexed="8"/>
      <name val="Arial"/>
      <family val="2"/>
    </font>
    <font>
      <sz val="9"/>
      <color indexed="8"/>
      <name val="Arial"/>
      <family val="2"/>
    </font>
    <font>
      <sz val="10"/>
      <color rgb="FF008000"/>
      <name val="Arial"/>
      <family val="2"/>
    </font>
    <font>
      <sz val="9"/>
      <color rgb="FF008000"/>
      <name val="Arial"/>
      <family val="2"/>
    </font>
    <font>
      <sz val="6"/>
      <name val="Arial"/>
      <family val="2"/>
    </font>
    <font>
      <vertAlign val="superscript"/>
      <sz val="7.5"/>
      <color indexed="63"/>
      <name val="Arial"/>
      <family val="2"/>
    </font>
    <font>
      <b/>
      <sz val="10"/>
      <color indexed="12"/>
      <name val="Arial"/>
      <family val="2"/>
    </font>
    <font>
      <sz val="8"/>
      <color rgb="FFFF0000"/>
      <name val="Arial"/>
      <family val="2"/>
    </font>
    <font>
      <sz val="7"/>
      <color rgb="FFFF0000"/>
      <name val="Arial"/>
      <family val="2"/>
    </font>
    <font>
      <b/>
      <sz val="10"/>
      <color indexed="8"/>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sz val="10"/>
      <color theme="5"/>
      <name val="Arial"/>
      <family val="2"/>
    </font>
    <font>
      <b/>
      <sz val="7"/>
      <color theme="3"/>
      <name val="Arial"/>
      <family val="2"/>
    </font>
    <font>
      <sz val="7.5"/>
      <color theme="3"/>
      <name val="Arial"/>
      <family val="2"/>
    </font>
    <font>
      <sz val="7"/>
      <color theme="3"/>
      <name val="Arial"/>
      <family val="2"/>
    </font>
    <font>
      <sz val="8"/>
      <color theme="6"/>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b/>
      <sz val="7"/>
      <color theme="7"/>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u/>
      <sz val="10"/>
      <color theme="5"/>
      <name val="Arial"/>
      <family val="2"/>
    </font>
    <font>
      <b/>
      <sz val="8"/>
      <color theme="5"/>
      <name val="Arial"/>
      <family val="2"/>
    </font>
    <font>
      <b/>
      <sz val="8"/>
      <color indexed="24"/>
      <name val="Arial"/>
      <family val="2"/>
    </font>
    <font>
      <b/>
      <sz val="8"/>
      <color theme="9"/>
      <name val="Arial"/>
      <family val="2"/>
    </font>
    <font>
      <sz val="10"/>
      <color theme="9"/>
      <name val="Arial"/>
      <family val="2"/>
    </font>
    <font>
      <vertAlign val="superscript"/>
      <sz val="10"/>
      <color theme="1"/>
      <name val="Arial"/>
      <family val="2"/>
    </font>
    <font>
      <sz val="10"/>
      <color theme="1"/>
      <name val="Arial"/>
      <family val="2"/>
    </font>
    <font>
      <sz val="7"/>
      <color theme="1"/>
      <name val="Arial"/>
      <family val="2"/>
    </font>
    <font>
      <vertAlign val="superscript"/>
      <sz val="7"/>
      <color theme="3"/>
      <name val="Arial"/>
      <family val="2"/>
    </font>
    <font>
      <sz val="8"/>
      <color theme="1"/>
      <name val="Arial"/>
      <family val="2"/>
    </font>
    <font>
      <sz val="10"/>
      <color theme="4"/>
      <name val="Arial"/>
      <family val="2"/>
    </font>
    <font>
      <b/>
      <sz val="8"/>
      <name val="Times New Roman"/>
      <family val="1"/>
    </font>
    <font>
      <sz val="8"/>
      <name val="Times New Roman"/>
      <family val="1"/>
    </font>
    <font>
      <b/>
      <sz val="16"/>
      <name val="Times New Roman"/>
      <family val="1"/>
    </font>
    <font>
      <sz val="8"/>
      <color rgb="FF008000"/>
      <name val="Arial"/>
      <family val="2"/>
    </font>
    <font>
      <sz val="10"/>
      <color rgb="FFFF0000"/>
      <name val="Arial"/>
      <family val="2"/>
    </font>
    <font>
      <sz val="6"/>
      <color indexed="63"/>
      <name val="Small Fonts"/>
      <family val="2"/>
    </font>
    <font>
      <sz val="10"/>
      <color theme="0" tint="-0.34998626667073579"/>
      <name val="Arial"/>
      <family val="2"/>
    </font>
    <font>
      <sz val="8"/>
      <color theme="0" tint="-0.34998626667073579"/>
      <name val="Arial"/>
      <family val="2"/>
    </font>
    <font>
      <sz val="10"/>
      <color theme="0"/>
      <name val="Arial"/>
      <family val="2"/>
    </font>
    <font>
      <b/>
      <vertAlign val="superscript"/>
      <sz val="10"/>
      <color theme="1"/>
      <name val="Arial"/>
      <family val="2"/>
    </font>
    <font>
      <vertAlign val="superscript"/>
      <sz val="8"/>
      <color theme="1"/>
      <name val="Arial"/>
      <family val="2"/>
    </font>
    <font>
      <b/>
      <sz val="10"/>
      <color theme="7"/>
      <name val="Arial"/>
      <family val="2"/>
    </font>
    <font>
      <b/>
      <vertAlign val="superscript"/>
      <sz val="9"/>
      <name val="Arial"/>
      <family val="2"/>
    </font>
  </fonts>
  <fills count="5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solid">
        <fgColor indexed="65"/>
        <bgColor indexed="64"/>
      </patternFill>
    </fill>
    <fill>
      <patternFill patternType="solid">
        <fgColor indexed="9"/>
        <bgColor indexed="8"/>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FFFF00"/>
        <bgColor indexed="64"/>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s>
  <borders count="75">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top style="medium">
        <color theme="6"/>
      </top>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dashed">
        <color indexed="22"/>
      </left>
      <right/>
      <top/>
      <bottom/>
      <diagonal/>
    </border>
    <border>
      <left/>
      <right style="dashed">
        <color indexed="22"/>
      </right>
      <top/>
      <bottom/>
      <diagonal/>
    </border>
    <border>
      <left style="dashed">
        <color theme="0" tint="-0.24994659260841701"/>
      </left>
      <right/>
      <top style="thin">
        <color theme="0" tint="-0.24994659260841701"/>
      </top>
      <bottom style="thin">
        <color theme="0" tint="-0.24994659260841701"/>
      </bottom>
      <diagonal/>
    </border>
    <border>
      <left style="dashed">
        <color theme="0" tint="-0.24994659260841701"/>
      </left>
      <right/>
      <top/>
      <bottom style="thin">
        <color indexed="22"/>
      </bottom>
      <diagonal/>
    </border>
    <border>
      <left style="dashed">
        <color indexed="22"/>
      </left>
      <right/>
      <top/>
      <bottom style="thin">
        <color indexed="22"/>
      </bottom>
      <diagonal/>
    </border>
    <border>
      <left/>
      <right style="dashed">
        <color indexed="22"/>
      </right>
      <top/>
      <bottom style="thin">
        <color indexed="22"/>
      </bottom>
      <diagonal/>
    </border>
    <border>
      <left/>
      <right/>
      <top/>
      <bottom style="thin">
        <color rgb="FFC0C0C0"/>
      </bottom>
      <diagonal/>
    </border>
    <border>
      <left style="dashed">
        <color theme="0" tint="-0.24994659260841701"/>
      </left>
      <right/>
      <top style="thin">
        <color indexed="22"/>
      </top>
      <bottom style="thin">
        <color indexed="22"/>
      </bottom>
      <diagonal/>
    </border>
    <border>
      <left style="dashed">
        <color theme="0" tint="-0.34998626667073579"/>
      </left>
      <right/>
      <top style="thin">
        <color theme="0" tint="-0.24994659260841701"/>
      </top>
      <bottom style="thin">
        <color theme="0" tint="-0.24994659260841701"/>
      </bottom>
      <diagonal/>
    </border>
    <border>
      <left style="dashed">
        <color theme="0" tint="-0.34998626667073579"/>
      </left>
      <right/>
      <top/>
      <bottom style="thin">
        <color indexed="22"/>
      </bottom>
      <diagonal/>
    </border>
    <border>
      <left style="thin">
        <color theme="7"/>
      </left>
      <right/>
      <top style="thin">
        <color theme="7"/>
      </top>
      <bottom/>
      <diagonal/>
    </border>
    <border>
      <left/>
      <right/>
      <top style="thin">
        <color theme="7"/>
      </top>
      <bottom/>
      <diagonal/>
    </border>
    <border>
      <left/>
      <right style="thin">
        <color theme="7"/>
      </right>
      <top style="thin">
        <color theme="7"/>
      </top>
      <bottom/>
      <diagonal/>
    </border>
    <border>
      <left style="thin">
        <color theme="7"/>
      </left>
      <right/>
      <top/>
      <bottom style="thin">
        <color theme="7"/>
      </bottom>
      <diagonal/>
    </border>
    <border>
      <left/>
      <right style="thin">
        <color theme="7"/>
      </right>
      <top/>
      <bottom style="thin">
        <color theme="7"/>
      </bottom>
      <diagonal/>
    </border>
  </borders>
  <cellStyleXfs count="122">
    <xf numFmtId="0" fontId="0" fillId="0" borderId="0" applyProtection="0"/>
    <xf numFmtId="0" fontId="26"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0" borderId="1" applyNumberFormat="0" applyFill="0" applyAlignment="0" applyProtection="0"/>
    <xf numFmtId="0" fontId="2" fillId="0" borderId="2" applyNumberFormat="0" applyFill="0" applyAlignment="0" applyProtection="0"/>
    <xf numFmtId="0" fontId="2" fillId="0" borderId="3" applyNumberFormat="0" applyFill="0" applyAlignment="0" applyProtection="0"/>
    <xf numFmtId="0" fontId="2" fillId="0" borderId="0" applyNumberFormat="0" applyFill="0" applyBorder="0" applyAlignment="0" applyProtection="0"/>
    <xf numFmtId="0" fontId="2" fillId="16" borderId="4" applyNumberFormat="0" applyAlignment="0" applyProtection="0"/>
    <xf numFmtId="0" fontId="2" fillId="0" borderId="5" applyNumberFormat="0" applyFill="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20" borderId="0" applyNumberFormat="0" applyBorder="0" applyAlignment="0" applyProtection="0"/>
    <xf numFmtId="0" fontId="2" fillId="4" borderId="0" applyNumberFormat="0" applyBorder="0" applyAlignment="0" applyProtection="0"/>
    <xf numFmtId="0" fontId="2" fillId="7" borderId="4" applyNumberFormat="0" applyAlignment="0" applyProtection="0"/>
    <xf numFmtId="44" fontId="2" fillId="0" borderId="0" applyFont="0" applyFill="0" applyBorder="0" applyAlignment="0" applyProtection="0"/>
    <xf numFmtId="0" fontId="2" fillId="3" borderId="0" applyNumberFormat="0" applyBorder="0" applyAlignment="0" applyProtection="0"/>
    <xf numFmtId="0" fontId="2" fillId="21" borderId="0" applyNumberFormat="0" applyBorder="0" applyAlignment="0" applyProtection="0"/>
    <xf numFmtId="0" fontId="42" fillId="0" borderId="0"/>
    <xf numFmtId="0" fontId="26" fillId="0" borderId="0"/>
    <xf numFmtId="0" fontId="26" fillId="0" borderId="0" applyProtection="0"/>
    <xf numFmtId="0" fontId="2" fillId="0" borderId="0"/>
    <xf numFmtId="0" fontId="2" fillId="22" borderId="6" applyNumberFormat="0" applyFont="0" applyAlignment="0" applyProtection="0"/>
    <xf numFmtId="0" fontId="2" fillId="16" borderId="7" applyNumberFormat="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8" applyNumberFormat="0" applyFill="0" applyAlignment="0" applyProtection="0"/>
    <xf numFmtId="0" fontId="2" fillId="23" borderId="9" applyNumberFormat="0" applyAlignment="0" applyProtection="0"/>
    <xf numFmtId="43" fontId="26"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47" fillId="0" borderId="0" applyFont="0" applyFill="0" applyBorder="0" applyAlignment="0" applyProtection="0"/>
    <xf numFmtId="0" fontId="2" fillId="0" borderId="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applyProtection="0"/>
    <xf numFmtId="0" fontId="2" fillId="0" borderId="0"/>
    <xf numFmtId="0" fontId="2" fillId="0" borderId="0"/>
    <xf numFmtId="0" fontId="2" fillId="0" borderId="0"/>
    <xf numFmtId="0" fontId="2" fillId="0" borderId="0"/>
    <xf numFmtId="0" fontId="87" fillId="0" borderId="0"/>
    <xf numFmtId="0" fontId="114" fillId="0" borderId="0" applyNumberFormat="0" applyFill="0" applyBorder="0" applyAlignment="0" applyProtection="0">
      <alignment vertical="top"/>
      <protection locked="0"/>
    </xf>
    <xf numFmtId="0" fontId="1" fillId="0" borderId="0"/>
    <xf numFmtId="0" fontId="2" fillId="0" borderId="0" applyProtection="0"/>
    <xf numFmtId="0" fontId="2" fillId="0" borderId="0"/>
    <xf numFmtId="0" fontId="2" fillId="0" borderId="0"/>
    <xf numFmtId="0" fontId="2" fillId="0" borderId="0"/>
    <xf numFmtId="0" fontId="126" fillId="0" borderId="56" applyNumberFormat="0" applyBorder="0" applyProtection="0">
      <alignment horizontal="center"/>
    </xf>
    <xf numFmtId="0" fontId="127" fillId="0" borderId="0" applyFill="0" applyBorder="0" applyProtection="0"/>
    <xf numFmtId="0" fontId="126" fillId="44" borderId="57" applyNumberFormat="0" applyBorder="0" applyProtection="0">
      <alignment horizontal="center"/>
    </xf>
    <xf numFmtId="0" fontId="128" fillId="0" borderId="0" applyNumberFormat="0" applyFill="0" applyProtection="0"/>
    <xf numFmtId="0" fontId="126" fillId="0" borderId="0" applyNumberFormat="0" applyFill="0" applyBorder="0" applyProtection="0">
      <alignment horizontal="left"/>
    </xf>
    <xf numFmtId="0" fontId="2"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0" borderId="1" applyNumberFormat="0" applyFill="0" applyAlignment="0" applyProtection="0"/>
    <xf numFmtId="0" fontId="2" fillId="0" borderId="2" applyNumberFormat="0" applyFill="0" applyAlignment="0" applyProtection="0"/>
    <xf numFmtId="0" fontId="2" fillId="0" borderId="3" applyNumberFormat="0" applyFill="0" applyAlignment="0" applyProtection="0"/>
    <xf numFmtId="0" fontId="2" fillId="0" borderId="0" applyNumberFormat="0" applyFill="0" applyBorder="0" applyAlignment="0" applyProtection="0"/>
    <xf numFmtId="0" fontId="2" fillId="16" borderId="4" applyNumberFormat="0" applyAlignment="0" applyProtection="0"/>
    <xf numFmtId="0" fontId="2" fillId="0" borderId="5" applyNumberFormat="0" applyFill="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20" borderId="0" applyNumberFormat="0" applyBorder="0" applyAlignment="0" applyProtection="0"/>
    <xf numFmtId="0" fontId="2" fillId="4" borderId="0" applyNumberFormat="0" applyBorder="0" applyAlignment="0" applyProtection="0"/>
    <xf numFmtId="0" fontId="2" fillId="7" borderId="4" applyNumberFormat="0" applyAlignment="0" applyProtection="0"/>
    <xf numFmtId="0" fontId="2" fillId="3" borderId="0" applyNumberFormat="0" applyBorder="0" applyAlignment="0" applyProtection="0"/>
    <xf numFmtId="0" fontId="2" fillId="21" borderId="0" applyNumberFormat="0" applyBorder="0" applyAlignment="0" applyProtection="0"/>
    <xf numFmtId="0" fontId="2" fillId="22" borderId="6" applyNumberFormat="0" applyFont="0" applyAlignment="0" applyProtection="0"/>
    <xf numFmtId="0" fontId="2" fillId="16" borderId="7" applyNumberFormat="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8" applyNumberFormat="0" applyFill="0" applyAlignment="0" applyProtection="0"/>
    <xf numFmtId="0" fontId="2" fillId="23" borderId="9" applyNumberFormat="0" applyAlignment="0" applyProtection="0"/>
    <xf numFmtId="0" fontId="2" fillId="0" borderId="0"/>
  </cellStyleXfs>
  <cellXfs count="1591">
    <xf numFmtId="0" fontId="0" fillId="0" borderId="0" xfId="0"/>
    <xf numFmtId="0" fontId="0" fillId="0" borderId="0" xfId="0" applyBorder="1"/>
    <xf numFmtId="164" fontId="7" fillId="24" borderId="0" xfId="40" applyNumberFormat="1" applyFont="1" applyFill="1" applyBorder="1" applyAlignment="1">
      <alignment horizontal="center" wrapText="1"/>
    </xf>
    <xf numFmtId="0" fontId="6" fillId="24" borderId="0" xfId="40" quotePrefix="1" applyFont="1" applyFill="1" applyBorder="1" applyAlignment="1">
      <alignment horizontal="left"/>
    </xf>
    <xf numFmtId="0" fontId="0" fillId="25" borderId="0" xfId="0" applyFill="1"/>
    <xf numFmtId="0" fontId="5" fillId="25" borderId="0" xfId="0" applyFont="1" applyFill="1" applyBorder="1"/>
    <xf numFmtId="0" fontId="6" fillId="25" borderId="0" xfId="0" applyFont="1" applyFill="1" applyBorder="1" applyAlignment="1">
      <alignment horizontal="center"/>
    </xf>
    <xf numFmtId="0" fontId="0" fillId="0" borderId="0" xfId="0" applyAlignment="1">
      <alignment horizontal="left"/>
    </xf>
    <xf numFmtId="0" fontId="0" fillId="25" borderId="0" xfId="0" applyFill="1" applyBorder="1"/>
    <xf numFmtId="0" fontId="3" fillId="0" borderId="0" xfId="0" applyFont="1"/>
    <xf numFmtId="0" fontId="7" fillId="25" borderId="0" xfId="0" applyFont="1" applyFill="1" applyBorder="1"/>
    <xf numFmtId="0" fontId="0" fillId="25" borderId="0" xfId="0" applyFill="1" applyAlignment="1">
      <alignment vertical="center"/>
    </xf>
    <xf numFmtId="0" fontId="0" fillId="0" borderId="0" xfId="0" applyAlignment="1">
      <alignment vertical="center"/>
    </xf>
    <xf numFmtId="0" fontId="10" fillId="25" borderId="0" xfId="0" applyFont="1" applyFill="1" applyBorder="1"/>
    <xf numFmtId="0" fontId="11" fillId="25" borderId="0" xfId="0" applyFont="1" applyFill="1" applyBorder="1"/>
    <xf numFmtId="0" fontId="11" fillId="25" borderId="0" xfId="0" applyFont="1" applyFill="1" applyBorder="1" applyAlignment="1">
      <alignment horizontal="center"/>
    </xf>
    <xf numFmtId="164" fontId="12" fillId="24" borderId="0" xfId="40" applyNumberFormat="1" applyFont="1" applyFill="1" applyBorder="1" applyAlignment="1">
      <alignment horizontal="center" wrapText="1"/>
    </xf>
    <xf numFmtId="0" fontId="11" fillId="24" borderId="0" xfId="40" applyFont="1" applyFill="1" applyBorder="1"/>
    <xf numFmtId="0" fontId="12" fillId="25" borderId="0" xfId="0" applyFont="1" applyFill="1" applyBorder="1"/>
    <xf numFmtId="0" fontId="0" fillId="25" borderId="0" xfId="0" applyFill="1" applyBorder="1" applyAlignment="1">
      <alignment vertical="center"/>
    </xf>
    <xf numFmtId="0" fontId="13" fillId="25" borderId="0" xfId="0" applyFont="1" applyFill="1" applyBorder="1"/>
    <xf numFmtId="0" fontId="9" fillId="25" borderId="0" xfId="0" applyFont="1" applyFill="1" applyBorder="1" applyAlignment="1">
      <alignment horizontal="left"/>
    </xf>
    <xf numFmtId="0" fontId="16" fillId="25" borderId="0" xfId="0" applyFont="1" applyFill="1" applyBorder="1" applyAlignment="1">
      <alignment horizontal="right"/>
    </xf>
    <xf numFmtId="164" fontId="18" fillId="25" borderId="0" xfId="0" applyNumberFormat="1" applyFont="1" applyFill="1" applyBorder="1" applyAlignment="1">
      <alignment horizontal="center"/>
    </xf>
    <xf numFmtId="164" fontId="12" fillId="25" borderId="0" xfId="40" applyNumberFormat="1" applyFont="1" applyFill="1" applyBorder="1" applyAlignment="1">
      <alignment horizontal="center" wrapText="1"/>
    </xf>
    <xf numFmtId="0" fontId="21" fillId="0" borderId="0" xfId="0" applyFont="1"/>
    <xf numFmtId="165" fontId="0" fillId="0" borderId="0" xfId="0" applyNumberFormat="1"/>
    <xf numFmtId="0" fontId="0" fillId="0" borderId="0" xfId="0" applyFill="1" applyBorder="1"/>
    <xf numFmtId="0" fontId="13" fillId="0" borderId="0" xfId="0" applyFont="1"/>
    <xf numFmtId="0" fontId="22" fillId="25" borderId="0" xfId="0" applyFont="1" applyFill="1" applyBorder="1" applyAlignment="1">
      <alignment horizontal="left"/>
    </xf>
    <xf numFmtId="0" fontId="16" fillId="25" borderId="0" xfId="0" applyFont="1" applyFill="1" applyBorder="1"/>
    <xf numFmtId="164" fontId="0" fillId="0" borderId="0" xfId="0" applyNumberFormat="1"/>
    <xf numFmtId="0" fontId="3" fillId="25" borderId="0" xfId="0" applyFont="1" applyFill="1" applyBorder="1"/>
    <xf numFmtId="0" fontId="17" fillId="25" borderId="0" xfId="0" applyFont="1" applyFill="1" applyBorder="1"/>
    <xf numFmtId="0" fontId="3" fillId="0" borderId="0" xfId="0" applyFont="1" applyAlignment="1">
      <alignment horizontal="right"/>
    </xf>
    <xf numFmtId="0" fontId="19"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3" fillId="25" borderId="0" xfId="0" applyFont="1" applyFill="1" applyAlignment="1">
      <alignment readingOrder="1"/>
    </xf>
    <xf numFmtId="0" fontId="3" fillId="25" borderId="0" xfId="0" applyFont="1" applyFill="1" applyBorder="1" applyAlignment="1">
      <alignment readingOrder="1"/>
    </xf>
    <xf numFmtId="0" fontId="3" fillId="25" borderId="0" xfId="0" applyFont="1" applyFill="1" applyAlignment="1">
      <alignment readingOrder="2"/>
    </xf>
    <xf numFmtId="0" fontId="3" fillId="0" borderId="0" xfId="0" applyFont="1" applyAlignment="1">
      <alignment readingOrder="2"/>
    </xf>
    <xf numFmtId="0" fontId="12" fillId="25" borderId="0" xfId="0" applyFont="1" applyFill="1" applyBorder="1" applyAlignment="1">
      <alignment horizontal="center" vertical="top" readingOrder="1"/>
    </xf>
    <xf numFmtId="0" fontId="12" fillId="25" borderId="0" xfId="0" applyFont="1" applyFill="1" applyBorder="1" applyAlignment="1">
      <alignment horizontal="right" readingOrder="1"/>
    </xf>
    <xf numFmtId="0" fontId="12" fillId="25" borderId="0" xfId="0" applyFont="1" applyFill="1" applyBorder="1" applyAlignment="1">
      <alignment horizontal="justify" vertical="top" readingOrder="1"/>
    </xf>
    <xf numFmtId="0" fontId="11" fillId="25" borderId="0" xfId="0" applyFont="1" applyFill="1" applyBorder="1" applyAlignment="1">
      <alignment readingOrder="1"/>
    </xf>
    <xf numFmtId="0" fontId="11" fillId="24" borderId="0" xfId="40" applyFont="1" applyFill="1" applyBorder="1" applyAlignment="1">
      <alignment readingOrder="1"/>
    </xf>
    <xf numFmtId="0" fontId="12" fillId="25" borderId="0" xfId="0" applyFont="1" applyFill="1" applyBorder="1" applyAlignment="1">
      <alignment readingOrder="1"/>
    </xf>
    <xf numFmtId="0" fontId="11" fillId="25" borderId="0" xfId="0" applyFont="1" applyFill="1" applyBorder="1" applyAlignment="1">
      <alignment horizontal="center" readingOrder="1"/>
    </xf>
    <xf numFmtId="164" fontId="12" fillId="24" borderId="0" xfId="40" applyNumberFormat="1" applyFont="1" applyFill="1" applyBorder="1" applyAlignment="1">
      <alignment horizontal="center" readingOrder="1"/>
    </xf>
    <xf numFmtId="0" fontId="3" fillId="0" borderId="0" xfId="0" applyFont="1" applyAlignment="1">
      <alignment horizontal="right" readingOrder="2"/>
    </xf>
    <xf numFmtId="0" fontId="29" fillId="25" borderId="0" xfId="0" applyFont="1" applyFill="1" applyBorder="1"/>
    <xf numFmtId="0" fontId="11" fillId="24" borderId="0" xfId="40" applyFont="1" applyFill="1" applyBorder="1" applyAlignment="1">
      <alignment horizontal="left" indent="1"/>
    </xf>
    <xf numFmtId="0" fontId="12" fillId="25" borderId="0" xfId="0" applyFont="1" applyFill="1" applyBorder="1" applyAlignment="1">
      <alignment horizontal="center" vertical="center" readingOrder="1"/>
    </xf>
    <xf numFmtId="0" fontId="12" fillId="25" borderId="0" xfId="0" applyFont="1" applyFill="1" applyBorder="1" applyAlignment="1">
      <alignment vertical="center" readingOrder="1"/>
    </xf>
    <xf numFmtId="0" fontId="12" fillId="25" borderId="0" xfId="0" applyFont="1" applyFill="1" applyBorder="1" applyAlignment="1">
      <alignment horizontal="right" vertical="center" readingOrder="1"/>
    </xf>
    <xf numFmtId="0" fontId="30" fillId="25" borderId="0" xfId="0" applyFont="1" applyFill="1"/>
    <xf numFmtId="0" fontId="30" fillId="25" borderId="0" xfId="0" applyFont="1" applyFill="1" applyBorder="1"/>
    <xf numFmtId="0" fontId="31" fillId="25" borderId="0" xfId="0" applyFont="1" applyFill="1" applyBorder="1" applyAlignment="1">
      <alignment horizontal="left"/>
    </xf>
    <xf numFmtId="0" fontId="30" fillId="0" borderId="0" xfId="0" applyFont="1"/>
    <xf numFmtId="3" fontId="0" fillId="0" borderId="0" xfId="0" applyNumberFormat="1"/>
    <xf numFmtId="165" fontId="13" fillId="0" borderId="0" xfId="0" applyNumberFormat="1" applyFont="1"/>
    <xf numFmtId="3" fontId="33" fillId="25" borderId="0" xfId="0" applyNumberFormat="1" applyFont="1" applyFill="1" applyBorder="1" applyAlignment="1">
      <alignment horizontal="center"/>
    </xf>
    <xf numFmtId="0" fontId="0" fillId="0" borderId="0" xfId="0" applyFill="1" applyBorder="1" applyAlignment="1">
      <alignment vertical="center"/>
    </xf>
    <xf numFmtId="165" fontId="0" fillId="0" borderId="0" xfId="0" applyNumberFormat="1" applyFill="1" applyBorder="1"/>
    <xf numFmtId="3" fontId="0" fillId="0" borderId="0" xfId="0" applyNumberFormat="1" applyFill="1" applyBorder="1"/>
    <xf numFmtId="0" fontId="25" fillId="24" borderId="0" xfId="40" applyFont="1" applyFill="1" applyBorder="1"/>
    <xf numFmtId="0" fontId="0" fillId="0" borderId="0" xfId="0" applyFill="1"/>
    <xf numFmtId="0" fontId="34" fillId="0" borderId="0" xfId="0" applyFont="1" applyAlignment="1">
      <alignment horizontal="center" wrapText="1"/>
    </xf>
    <xf numFmtId="164" fontId="0" fillId="25" borderId="0" xfId="0" applyNumberFormat="1" applyFill="1" applyBorder="1"/>
    <xf numFmtId="0" fontId="33" fillId="25" borderId="0" xfId="0" applyFont="1" applyFill="1" applyBorder="1" applyAlignment="1">
      <alignment horizontal="left"/>
    </xf>
    <xf numFmtId="3" fontId="38" fillId="25" borderId="0" xfId="0" applyNumberFormat="1" applyFont="1" applyFill="1" applyBorder="1" applyAlignment="1">
      <alignment horizontal="center"/>
    </xf>
    <xf numFmtId="3" fontId="33" fillId="25" borderId="0" xfId="0" applyNumberFormat="1" applyFont="1" applyFill="1" applyBorder="1" applyAlignment="1">
      <alignment horizontal="right"/>
    </xf>
    <xf numFmtId="0" fontId="30" fillId="25" borderId="0" xfId="0" applyFont="1" applyFill="1" applyAlignment="1">
      <alignment vertical="center"/>
    </xf>
    <xf numFmtId="0" fontId="33" fillId="25" borderId="0" xfId="0" applyFont="1" applyFill="1" applyBorder="1" applyAlignment="1">
      <alignment horizontal="left" vertical="center"/>
    </xf>
    <xf numFmtId="0" fontId="31" fillId="25" borderId="0" xfId="0" applyFont="1" applyFill="1" applyBorder="1" applyAlignment="1">
      <alignment horizontal="left" vertical="center"/>
    </xf>
    <xf numFmtId="3" fontId="33" fillId="25" borderId="0" xfId="0" applyNumberFormat="1" applyFont="1" applyFill="1" applyBorder="1" applyAlignment="1">
      <alignment horizontal="right" vertical="center"/>
    </xf>
    <xf numFmtId="0" fontId="30" fillId="0" borderId="0" xfId="0" applyFont="1" applyAlignment="1">
      <alignment vertical="center"/>
    </xf>
    <xf numFmtId="3" fontId="12" fillId="25" borderId="0" xfId="0" applyNumberFormat="1" applyFont="1" applyFill="1" applyBorder="1" applyAlignment="1">
      <alignment horizontal="right"/>
    </xf>
    <xf numFmtId="0" fontId="32" fillId="25" borderId="0" xfId="0" applyFont="1" applyFill="1" applyBorder="1"/>
    <xf numFmtId="0" fontId="27" fillId="25" borderId="0" xfId="0" applyFont="1" applyFill="1"/>
    <xf numFmtId="0" fontId="27" fillId="25" borderId="0" xfId="0" applyFont="1" applyFill="1" applyBorder="1"/>
    <xf numFmtId="0" fontId="27" fillId="0" borderId="0" xfId="0" applyFont="1"/>
    <xf numFmtId="3" fontId="16" fillId="25" borderId="0" xfId="0" applyNumberFormat="1" applyFont="1" applyFill="1"/>
    <xf numFmtId="0" fontId="29" fillId="24" borderId="0" xfId="40" applyFont="1" applyFill="1" applyBorder="1" applyAlignment="1">
      <alignment horizontal="left" vertical="center" indent="1"/>
    </xf>
    <xf numFmtId="0" fontId="21" fillId="0" borderId="0" xfId="0" applyFont="1" applyFill="1"/>
    <xf numFmtId="3" fontId="16" fillId="25" borderId="0" xfId="0" applyNumberFormat="1" applyFont="1" applyFill="1" applyBorder="1" applyAlignment="1">
      <alignment horizontal="right"/>
    </xf>
    <xf numFmtId="0" fontId="13" fillId="0" borderId="0" xfId="0" applyFont="1" applyFill="1" applyBorder="1"/>
    <xf numFmtId="0" fontId="13" fillId="25" borderId="0" xfId="0" applyFont="1" applyFill="1" applyBorder="1" applyAlignment="1">
      <alignment vertical="center"/>
    </xf>
    <xf numFmtId="0" fontId="35" fillId="25" borderId="0" xfId="0" applyFont="1" applyFill="1" applyBorder="1" applyAlignment="1">
      <alignment horizontal="justify" vertical="center" readingOrder="1"/>
    </xf>
    <xf numFmtId="0" fontId="32" fillId="25" borderId="0" xfId="0" applyFont="1" applyFill="1" applyBorder="1" applyAlignment="1">
      <alignment vertical="center"/>
    </xf>
    <xf numFmtId="3" fontId="12" fillId="25" borderId="0" xfId="0" applyNumberFormat="1" applyFont="1" applyFill="1" applyBorder="1"/>
    <xf numFmtId="3" fontId="16" fillId="25" borderId="0" xfId="0" applyNumberFormat="1" applyFont="1" applyFill="1" applyBorder="1"/>
    <xf numFmtId="3" fontId="3" fillId="25" borderId="0" xfId="0" applyNumberFormat="1" applyFont="1" applyFill="1" applyBorder="1"/>
    <xf numFmtId="0" fontId="15" fillId="25" borderId="0" xfId="0" applyFont="1" applyFill="1" applyBorder="1" applyAlignment="1">
      <alignment vertical="center"/>
    </xf>
    <xf numFmtId="0" fontId="4" fillId="25" borderId="0" xfId="0" applyFont="1" applyFill="1" applyBorder="1" applyAlignment="1">
      <alignment vertical="center"/>
    </xf>
    <xf numFmtId="0" fontId="30" fillId="25" borderId="0" xfId="0" applyFont="1" applyFill="1" applyBorder="1" applyAlignment="1">
      <alignment vertical="center"/>
    </xf>
    <xf numFmtId="0" fontId="30" fillId="0" borderId="0" xfId="0" applyFont="1" applyFill="1" applyBorder="1"/>
    <xf numFmtId="3" fontId="37" fillId="0" borderId="0" xfId="0" applyNumberFormat="1" applyFont="1" applyFill="1" applyBorder="1"/>
    <xf numFmtId="164" fontId="0" fillId="0" borderId="0" xfId="0" applyNumberFormat="1" applyFill="1" applyBorder="1"/>
    <xf numFmtId="164" fontId="37" fillId="0" borderId="0" xfId="0" applyNumberFormat="1" applyFont="1" applyFill="1" applyBorder="1"/>
    <xf numFmtId="164" fontId="40" fillId="0" borderId="0" xfId="0" applyNumberFormat="1" applyFont="1" applyFill="1" applyBorder="1"/>
    <xf numFmtId="166" fontId="0" fillId="0" borderId="0" xfId="0" applyNumberFormat="1" applyFill="1" applyBorder="1"/>
    <xf numFmtId="0" fontId="27" fillId="0" borderId="0" xfId="0" applyFont="1" applyFill="1" applyBorder="1"/>
    <xf numFmtId="0" fontId="34" fillId="0" borderId="0" xfId="0" applyFont="1" applyFill="1" applyBorder="1" applyAlignment="1">
      <alignment horizontal="center" wrapText="1"/>
    </xf>
    <xf numFmtId="0" fontId="39" fillId="0" borderId="0" xfId="0" applyFont="1" applyFill="1" applyBorder="1" applyAlignment="1">
      <alignment horizontal="center" vertical="center" wrapText="1"/>
    </xf>
    <xf numFmtId="164" fontId="12" fillId="26" borderId="0" xfId="40" applyNumberFormat="1" applyFont="1" applyFill="1" applyBorder="1" applyAlignment="1">
      <alignment horizontal="center" wrapText="1"/>
    </xf>
    <xf numFmtId="164" fontId="11" fillId="24" borderId="0" xfId="40" applyNumberFormat="1" applyFont="1" applyFill="1" applyBorder="1" applyAlignment="1">
      <alignment horizontal="center" wrapText="1"/>
    </xf>
    <xf numFmtId="1" fontId="11" fillId="24" borderId="0" xfId="40" applyNumberFormat="1" applyFont="1" applyFill="1" applyBorder="1" applyAlignment="1">
      <alignment horizontal="center" wrapText="1"/>
    </xf>
    <xf numFmtId="1" fontId="11" fillId="24" borderId="12" xfId="40" applyNumberFormat="1" applyFont="1" applyFill="1" applyBorder="1" applyAlignment="1">
      <alignment horizontal="center" wrapText="1"/>
    </xf>
    <xf numFmtId="0" fontId="29" fillId="24" borderId="0" xfId="40" applyFont="1" applyFill="1" applyBorder="1"/>
    <xf numFmtId="167" fontId="12" fillId="24" borderId="0" xfId="40" applyNumberFormat="1" applyFont="1" applyFill="1" applyBorder="1" applyAlignment="1">
      <alignment horizontal="center" wrapText="1"/>
    </xf>
    <xf numFmtId="164" fontId="16" fillId="27" borderId="0" xfId="40" applyNumberFormat="1" applyFont="1" applyFill="1" applyBorder="1" applyAlignment="1">
      <alignment horizontal="center" wrapText="1"/>
    </xf>
    <xf numFmtId="3" fontId="11" fillId="27" borderId="0" xfId="40" applyNumberFormat="1" applyFont="1" applyFill="1" applyBorder="1" applyAlignment="1">
      <alignment horizontal="right" wrapText="1"/>
    </xf>
    <xf numFmtId="3" fontId="12" fillId="27" borderId="0" xfId="40" applyNumberFormat="1" applyFont="1" applyFill="1" applyBorder="1" applyAlignment="1">
      <alignment horizontal="right" wrapText="1"/>
    </xf>
    <xf numFmtId="3" fontId="11" fillId="24" borderId="0" xfId="40" applyNumberFormat="1" applyFont="1" applyFill="1" applyBorder="1" applyAlignment="1">
      <alignment horizontal="right" wrapText="1"/>
    </xf>
    <xf numFmtId="0" fontId="29" fillId="24" borderId="0" xfId="40" applyFont="1" applyFill="1" applyBorder="1" applyAlignment="1">
      <alignment wrapText="1"/>
    </xf>
    <xf numFmtId="0" fontId="16" fillId="24" borderId="0" xfId="40" applyFont="1" applyFill="1" applyBorder="1"/>
    <xf numFmtId="0" fontId="11" fillId="24" borderId="0" xfId="40" applyFont="1" applyFill="1" applyBorder="1" applyAlignment="1">
      <alignment horizontal="left" vertical="center" indent="1"/>
    </xf>
    <xf numFmtId="3" fontId="12" fillId="26" borderId="0" xfId="40" applyNumberFormat="1" applyFont="1" applyFill="1" applyBorder="1" applyAlignment="1">
      <alignment horizontal="right" wrapText="1"/>
    </xf>
    <xf numFmtId="0" fontId="16" fillId="27" borderId="0" xfId="40" applyFont="1" applyFill="1" applyBorder="1"/>
    <xf numFmtId="0" fontId="50" fillId="24" borderId="0" xfId="40" applyFont="1" applyFill="1" applyBorder="1" applyAlignment="1">
      <alignment wrapText="1"/>
    </xf>
    <xf numFmtId="0" fontId="68" fillId="25" borderId="0" xfId="0" applyFont="1" applyFill="1"/>
    <xf numFmtId="0" fontId="0" fillId="0" borderId="0" xfId="0"/>
    <xf numFmtId="0" fontId="35" fillId="24" borderId="0" xfId="40" applyFont="1" applyFill="1" applyBorder="1"/>
    <xf numFmtId="0" fontId="12" fillId="24" borderId="0" xfId="40" applyFont="1" applyFill="1" applyBorder="1" applyAlignment="1">
      <alignment horizontal="left"/>
    </xf>
    <xf numFmtId="0" fontId="12" fillId="24" borderId="0" xfId="40" applyFont="1" applyFill="1" applyBorder="1"/>
    <xf numFmtId="0" fontId="16" fillId="24" borderId="0" xfId="40" applyFont="1" applyFill="1" applyBorder="1" applyAlignment="1">
      <alignment horizontal="left"/>
    </xf>
    <xf numFmtId="0" fontId="16" fillId="24" borderId="0" xfId="40" applyFont="1" applyFill="1" applyBorder="1" applyAlignment="1">
      <alignment horizontal="left" vertical="center" wrapText="1"/>
    </xf>
    <xf numFmtId="168" fontId="12" fillId="24" borderId="0" xfId="40" applyNumberFormat="1" applyFont="1" applyFill="1" applyBorder="1" applyAlignment="1">
      <alignment horizontal="right" wrapText="1"/>
    </xf>
    <xf numFmtId="0" fontId="16" fillId="24" borderId="0" xfId="40" applyFont="1" applyFill="1" applyBorder="1" applyAlignment="1">
      <alignment horizontal="left" indent="1"/>
    </xf>
    <xf numFmtId="0" fontId="11"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6" fillId="0" borderId="0" xfId="51" applyFont="1" applyBorder="1" applyAlignment="1">
      <alignment vertical="top"/>
    </xf>
    <xf numFmtId="0" fontId="10" fillId="25" borderId="0" xfId="51" applyFont="1" applyFill="1" applyBorder="1"/>
    <xf numFmtId="0" fontId="11" fillId="25" borderId="11" xfId="51" applyFont="1" applyFill="1" applyBorder="1" applyAlignment="1">
      <alignment horizontal="center" vertical="center"/>
    </xf>
    <xf numFmtId="0" fontId="11" fillId="25" borderId="12" xfId="51" applyFont="1" applyFill="1" applyBorder="1" applyAlignment="1">
      <alignment horizontal="center" vertical="center"/>
    </xf>
    <xf numFmtId="49" fontId="11" fillId="25" borderId="12" xfId="51" applyNumberFormat="1" applyFont="1" applyFill="1" applyBorder="1" applyAlignment="1">
      <alignment horizontal="center" vertical="center" wrapText="1"/>
    </xf>
    <xf numFmtId="49" fontId="0" fillId="25" borderId="0" xfId="51" applyNumberFormat="1" applyFont="1" applyFill="1"/>
    <xf numFmtId="0" fontId="11" fillId="24" borderId="0" xfId="61" applyFont="1" applyFill="1" applyBorder="1" applyAlignment="1">
      <alignment horizontal="left" indent="1"/>
    </xf>
    <xf numFmtId="0" fontId="16" fillId="25" borderId="0" xfId="51" applyFont="1" applyFill="1" applyBorder="1" applyAlignment="1">
      <alignment horizontal="center"/>
    </xf>
    <xf numFmtId="1" fontId="16" fillId="25" borderId="10" xfId="51" applyNumberFormat="1" applyFont="1" applyFill="1" applyBorder="1" applyAlignment="1">
      <alignment horizontal="center"/>
    </xf>
    <xf numFmtId="3" fontId="16" fillId="24" borderId="0" xfId="61" applyNumberFormat="1" applyFont="1" applyFill="1" applyBorder="1" applyAlignment="1">
      <alignment horizontal="center" wrapText="1"/>
    </xf>
    <xf numFmtId="0" fontId="9" fillId="25" borderId="0" xfId="51" applyFont="1" applyFill="1" applyAlignment="1">
      <alignment horizontal="center"/>
    </xf>
    <xf numFmtId="0" fontId="9" fillId="0" borderId="0" xfId="51" applyFont="1" applyAlignment="1">
      <alignment horizontal="center"/>
    </xf>
    <xf numFmtId="0" fontId="13" fillId="26" borderId="0" xfId="51" applyFont="1" applyFill="1"/>
    <xf numFmtId="0" fontId="12" fillId="24" borderId="0" xfId="61" applyFont="1" applyFill="1" applyBorder="1" applyAlignment="1">
      <alignment horizontal="left" indent="1"/>
    </xf>
    <xf numFmtId="4" fontId="12" fillId="27" borderId="0" xfId="61" applyNumberFormat="1" applyFont="1" applyFill="1" applyBorder="1" applyAlignment="1">
      <alignment horizontal="right" wrapText="1" indent="4"/>
    </xf>
    <xf numFmtId="0" fontId="13" fillId="0" borderId="0" xfId="51" applyFont="1"/>
    <xf numFmtId="0" fontId="24" fillId="26" borderId="0" xfId="51" applyFont="1" applyFill="1"/>
    <xf numFmtId="0" fontId="10" fillId="25" borderId="0" xfId="51" applyFont="1" applyFill="1" applyBorder="1" applyAlignment="1"/>
    <xf numFmtId="0" fontId="24" fillId="0" borderId="0" xfId="51" applyFont="1"/>
    <xf numFmtId="0" fontId="51" fillId="26" borderId="0" xfId="51" applyFont="1" applyFill="1" applyAlignment="1">
      <alignment horizontal="center"/>
    </xf>
    <xf numFmtId="0" fontId="51" fillId="0" borderId="0" xfId="51" applyFont="1" applyAlignment="1">
      <alignment horizontal="center"/>
    </xf>
    <xf numFmtId="0" fontId="2" fillId="26" borderId="0" xfId="51" applyFont="1" applyFill="1"/>
    <xf numFmtId="0" fontId="2" fillId="0" borderId="0" xfId="51" applyFont="1"/>
    <xf numFmtId="0" fontId="49" fillId="26" borderId="0" xfId="51" applyFont="1" applyFill="1"/>
    <xf numFmtId="0" fontId="28" fillId="25" borderId="0" xfId="51" applyFont="1" applyFill="1" applyBorder="1"/>
    <xf numFmtId="4" fontId="11" fillId="27" borderId="0" xfId="61" applyNumberFormat="1" applyFont="1" applyFill="1" applyBorder="1" applyAlignment="1">
      <alignment horizontal="right" wrapText="1" indent="4"/>
    </xf>
    <xf numFmtId="0" fontId="49" fillId="0" borderId="0" xfId="51" applyFont="1"/>
    <xf numFmtId="0" fontId="79" fillId="26" borderId="0" xfId="51" applyFont="1" applyFill="1"/>
    <xf numFmtId="0" fontId="79" fillId="0" borderId="0" xfId="51" applyFont="1"/>
    <xf numFmtId="3" fontId="16" fillId="25" borderId="0" xfId="51" applyNumberFormat="1" applyFont="1" applyFill="1" applyBorder="1" applyAlignment="1">
      <alignment horizontal="center"/>
    </xf>
    <xf numFmtId="0" fontId="68" fillId="26" borderId="0" xfId="51" applyFont="1" applyFill="1"/>
    <xf numFmtId="0" fontId="68" fillId="25" borderId="0" xfId="51" applyFont="1" applyFill="1"/>
    <xf numFmtId="0" fontId="68" fillId="0" borderId="0" xfId="51" applyFont="1"/>
    <xf numFmtId="0" fontId="2" fillId="24" borderId="0" xfId="61" applyFont="1" applyFill="1" applyBorder="1" applyAlignment="1">
      <alignment horizontal="left" indent="1"/>
    </xf>
    <xf numFmtId="0" fontId="16" fillId="24" borderId="0" xfId="61" applyFont="1" applyFill="1" applyBorder="1" applyAlignment="1">
      <alignment horizontal="left" indent="1"/>
    </xf>
    <xf numFmtId="0" fontId="16" fillId="25" borderId="0" xfId="51" applyFont="1" applyFill="1" applyBorder="1"/>
    <xf numFmtId="1" fontId="16" fillId="24" borderId="0" xfId="61" applyNumberFormat="1" applyFont="1" applyFill="1" applyBorder="1" applyAlignment="1">
      <alignment horizontal="center" wrapText="1"/>
    </xf>
    <xf numFmtId="165" fontId="16" fillId="24" borderId="0" xfId="61" applyNumberFormat="1" applyFont="1" applyFill="1" applyBorder="1" applyAlignment="1">
      <alignment horizontal="center" wrapText="1"/>
    </xf>
    <xf numFmtId="0" fontId="9" fillId="25" borderId="0" xfId="51" applyFont="1" applyFill="1"/>
    <xf numFmtId="0" fontId="9" fillId="0" borderId="0" xfId="51" applyFont="1"/>
    <xf numFmtId="3" fontId="71" fillId="25" borderId="0" xfId="51" applyNumberFormat="1" applyFont="1" applyFill="1" applyBorder="1" applyAlignment="1">
      <alignment horizontal="center"/>
    </xf>
    <xf numFmtId="0" fontId="72" fillId="25" borderId="0" xfId="51" applyFont="1" applyFill="1" applyBorder="1" applyAlignment="1"/>
    <xf numFmtId="0" fontId="35" fillId="24" borderId="0" xfId="61" applyFont="1" applyFill="1" applyBorder="1"/>
    <xf numFmtId="0" fontId="11" fillId="24" borderId="0" xfId="61" applyFont="1" applyFill="1" applyBorder="1"/>
    <xf numFmtId="0" fontId="3" fillId="0" borderId="0" xfId="51" applyFont="1" applyAlignment="1">
      <alignment horizontal="right"/>
    </xf>
    <xf numFmtId="0" fontId="2" fillId="25" borderId="0" xfId="62" applyFill="1"/>
    <xf numFmtId="0" fontId="2" fillId="0" borderId="0" xfId="62"/>
    <xf numFmtId="0" fontId="2" fillId="25" borderId="0" xfId="62" applyFill="1" applyBorder="1"/>
    <xf numFmtId="0" fontId="13" fillId="25" borderId="0" xfId="62" applyFont="1" applyFill="1" applyBorder="1"/>
    <xf numFmtId="0" fontId="2" fillId="25" borderId="0" xfId="62" applyFill="1" applyAlignment="1">
      <alignment vertical="center"/>
    </xf>
    <xf numFmtId="0" fontId="2" fillId="25" borderId="0" xfId="62" applyFill="1" applyBorder="1" applyAlignment="1">
      <alignment vertical="center"/>
    </xf>
    <xf numFmtId="0" fontId="2" fillId="0" borderId="0" xfId="62" applyAlignment="1">
      <alignment vertical="center"/>
    </xf>
    <xf numFmtId="0" fontId="12" fillId="25" borderId="0" xfId="62" applyFont="1" applyFill="1" applyBorder="1" applyAlignment="1">
      <alignment vertical="center"/>
    </xf>
    <xf numFmtId="0" fontId="10" fillId="25" borderId="0" xfId="62" applyFont="1" applyFill="1" applyBorder="1"/>
    <xf numFmtId="0" fontId="5" fillId="25" borderId="0" xfId="62" applyFont="1" applyFill="1" applyBorder="1"/>
    <xf numFmtId="0" fontId="12" fillId="25" borderId="0" xfId="62" applyFont="1" applyFill="1" applyBorder="1"/>
    <xf numFmtId="0" fontId="13" fillId="25" borderId="0" xfId="62" applyFont="1" applyFill="1"/>
    <xf numFmtId="0" fontId="13" fillId="0" borderId="0" xfId="62" applyFont="1"/>
    <xf numFmtId="167" fontId="12" fillId="25" borderId="0" xfId="62" applyNumberFormat="1" applyFont="1" applyFill="1" applyBorder="1" applyAlignment="1">
      <alignment horizontal="center"/>
    </xf>
    <xf numFmtId="167" fontId="12" fillId="25" borderId="0" xfId="62" applyNumberFormat="1" applyFont="1" applyFill="1" applyBorder="1" applyAlignment="1">
      <alignment horizontal="right" indent="1"/>
    </xf>
    <xf numFmtId="3" fontId="2" fillId="0" borderId="0" xfId="62" applyNumberFormat="1"/>
    <xf numFmtId="167" fontId="12" fillId="25" borderId="0" xfId="62" applyNumberFormat="1" applyFont="1" applyFill="1" applyBorder="1" applyAlignment="1">
      <alignment horizontal="right" indent="2"/>
    </xf>
    <xf numFmtId="0" fontId="48" fillId="25" borderId="0" xfId="62" applyFont="1" applyFill="1" applyBorder="1" applyAlignment="1">
      <alignment horizontal="left" vertical="center"/>
    </xf>
    <xf numFmtId="0" fontId="3" fillId="25" borderId="0" xfId="62" applyFont="1" applyFill="1" applyBorder="1"/>
    <xf numFmtId="0" fontId="3" fillId="0" borderId="0" xfId="62" applyFont="1"/>
    <xf numFmtId="164" fontId="16" fillId="25" borderId="0" xfId="40" applyNumberFormat="1" applyFont="1" applyFill="1" applyBorder="1" applyAlignment="1">
      <alignment horizontal="right" wrapText="1"/>
    </xf>
    <xf numFmtId="3" fontId="16" fillId="25" borderId="0" xfId="40" applyNumberFormat="1" applyFont="1" applyFill="1" applyBorder="1" applyAlignment="1">
      <alignment horizontal="right" wrapText="1"/>
    </xf>
    <xf numFmtId="167" fontId="64" fillId="24" borderId="0" xfId="40" applyNumberFormat="1" applyFont="1" applyFill="1" applyBorder="1" applyAlignment="1">
      <alignment horizontal="center" wrapText="1"/>
    </xf>
    <xf numFmtId="167" fontId="16" fillId="25" borderId="0" xfId="40" applyNumberFormat="1" applyFont="1" applyFill="1" applyBorder="1" applyAlignment="1">
      <alignment horizontal="right" wrapText="1"/>
    </xf>
    <xf numFmtId="164" fontId="11" fillId="24" borderId="0" xfId="40" applyNumberFormat="1" applyFont="1" applyFill="1" applyBorder="1" applyAlignment="1">
      <alignment horizontal="right" wrapText="1" indent="2"/>
    </xf>
    <xf numFmtId="164" fontId="12" fillId="24" borderId="0" xfId="40" applyNumberFormat="1" applyFont="1" applyFill="1" applyBorder="1" applyAlignment="1">
      <alignment horizontal="right" wrapText="1" indent="2"/>
    </xf>
    <xf numFmtId="3" fontId="12" fillId="24" borderId="0" xfId="40" applyNumberFormat="1" applyFont="1" applyFill="1" applyBorder="1" applyAlignment="1">
      <alignment horizontal="center" wrapText="1"/>
    </xf>
    <xf numFmtId="166" fontId="11" fillId="24" borderId="0" xfId="40" applyNumberFormat="1" applyFont="1" applyFill="1" applyBorder="1" applyAlignment="1">
      <alignment horizontal="center" wrapText="1"/>
    </xf>
    <xf numFmtId="0" fontId="16" fillId="24" borderId="0" xfId="40" applyFont="1" applyFill="1" applyBorder="1" applyAlignment="1">
      <alignment vertical="top" wrapText="1"/>
    </xf>
    <xf numFmtId="0" fontId="16" fillId="0" borderId="0" xfId="40" applyFont="1" applyFill="1" applyBorder="1" applyAlignment="1">
      <alignment vertical="top" wrapText="1"/>
    </xf>
    <xf numFmtId="0" fontId="55" fillId="25" borderId="0" xfId="62" applyFont="1" applyFill="1"/>
    <xf numFmtId="0" fontId="55" fillId="25" borderId="0" xfId="62" applyFont="1" applyFill="1" applyBorder="1"/>
    <xf numFmtId="0" fontId="55" fillId="0" borderId="0" xfId="62" applyFont="1"/>
    <xf numFmtId="0" fontId="29" fillId="25" borderId="0" xfId="62" applyFont="1" applyFill="1" applyBorder="1"/>
    <xf numFmtId="0" fontId="12" fillId="25" borderId="0" xfId="62" applyFont="1" applyFill="1" applyBorder="1" applyAlignment="1">
      <alignment horizontal="left" indent="2"/>
    </xf>
    <xf numFmtId="0" fontId="2" fillId="25" borderId="0" xfId="62" applyFill="1" applyAlignment="1"/>
    <xf numFmtId="0" fontId="2" fillId="25" borderId="0" xfId="62" applyFill="1" applyBorder="1" applyAlignment="1"/>
    <xf numFmtId="0" fontId="2" fillId="0" borderId="0" xfId="62" applyAlignment="1"/>
    <xf numFmtId="164" fontId="16" fillId="26" borderId="0" xfId="40" applyNumberFormat="1" applyFont="1" applyFill="1" applyBorder="1" applyAlignment="1">
      <alignment horizontal="right" wrapText="1"/>
    </xf>
    <xf numFmtId="0" fontId="68" fillId="25" borderId="0" xfId="62" applyFont="1" applyFill="1"/>
    <xf numFmtId="0" fontId="60" fillId="25" borderId="0" xfId="62" applyFont="1" applyFill="1" applyBorder="1" applyAlignment="1">
      <alignment wrapText="1"/>
    </xf>
    <xf numFmtId="0" fontId="68" fillId="25" borderId="0" xfId="62" applyFont="1" applyFill="1" applyBorder="1" applyAlignment="1">
      <alignment vertical="center"/>
    </xf>
    <xf numFmtId="0" fontId="69" fillId="25" borderId="0" xfId="62" applyFont="1" applyFill="1" applyBorder="1" applyAlignment="1">
      <alignment vertical="center"/>
    </xf>
    <xf numFmtId="0" fontId="72" fillId="25" borderId="0" xfId="62" applyFont="1" applyFill="1" applyBorder="1" applyAlignment="1">
      <alignment horizontal="left" vertical="center" indent="1"/>
    </xf>
    <xf numFmtId="3" fontId="11" fillId="25" borderId="0" xfId="62" applyNumberFormat="1" applyFont="1" applyFill="1" applyBorder="1" applyAlignment="1">
      <alignment horizontal="right" indent="2"/>
    </xf>
    <xf numFmtId="3" fontId="12" fillId="25" borderId="0" xfId="62" applyNumberFormat="1" applyFont="1" applyFill="1" applyBorder="1" applyAlignment="1">
      <alignment horizontal="right" indent="2"/>
    </xf>
    <xf numFmtId="0" fontId="68" fillId="0" borderId="0" xfId="62" applyFont="1" applyAlignment="1"/>
    <xf numFmtId="3" fontId="48" fillId="25" borderId="0" xfId="62" applyNumberFormat="1" applyFont="1" applyFill="1" applyBorder="1" applyAlignment="1">
      <alignment horizontal="right"/>
    </xf>
    <xf numFmtId="0" fontId="68" fillId="25" borderId="0" xfId="62" applyFont="1" applyFill="1" applyAlignment="1"/>
    <xf numFmtId="0" fontId="68" fillId="25" borderId="0" xfId="62" applyFont="1" applyFill="1" applyBorder="1" applyAlignment="1"/>
    <xf numFmtId="3" fontId="18" fillId="25" borderId="0" xfId="62" applyNumberFormat="1" applyFont="1" applyFill="1" applyBorder="1" applyAlignment="1">
      <alignment horizontal="right"/>
    </xf>
    <xf numFmtId="0" fontId="68" fillId="0" borderId="0" xfId="62" applyFont="1"/>
    <xf numFmtId="0" fontId="63" fillId="25" borderId="0" xfId="62" applyFont="1" applyFill="1" applyBorder="1" applyAlignment="1">
      <alignment horizontal="center"/>
    </xf>
    <xf numFmtId="0" fontId="68" fillId="25" borderId="0" xfId="62" applyFont="1" applyFill="1" applyBorder="1"/>
    <xf numFmtId="164" fontId="67" fillId="25" borderId="0" xfId="62" applyNumberFormat="1" applyFont="1" applyFill="1" applyBorder="1" applyAlignment="1">
      <alignment horizontal="right" indent="2"/>
    </xf>
    <xf numFmtId="0" fontId="12" fillId="25" borderId="0" xfId="0" applyNumberFormat="1" applyFont="1" applyFill="1" applyBorder="1" applyAlignment="1"/>
    <xf numFmtId="0" fontId="12" fillId="25" borderId="0" xfId="62" applyFont="1" applyFill="1" applyBorder="1" applyAlignment="1">
      <alignment horizontal="right"/>
    </xf>
    <xf numFmtId="0" fontId="9" fillId="25" borderId="0" xfId="63" applyFont="1" applyFill="1" applyBorder="1" applyAlignment="1">
      <alignment horizontal="left"/>
    </xf>
    <xf numFmtId="0" fontId="11" fillId="24" borderId="0" xfId="40" applyFont="1" applyFill="1" applyBorder="1"/>
    <xf numFmtId="0" fontId="2" fillId="25" borderId="0" xfId="63" applyFill="1" applyAlignment="1"/>
    <xf numFmtId="0" fontId="2" fillId="0" borderId="0" xfId="63" applyAlignment="1"/>
    <xf numFmtId="0" fontId="2" fillId="25" borderId="0" xfId="63" applyFill="1" applyBorder="1" applyAlignment="1"/>
    <xf numFmtId="0" fontId="2" fillId="25" borderId="0" xfId="63" applyFill="1" applyBorder="1"/>
    <xf numFmtId="3" fontId="16" fillId="26" borderId="0" xfId="40" applyNumberFormat="1" applyFont="1" applyFill="1" applyBorder="1" applyAlignment="1">
      <alignment horizontal="right" wrapText="1"/>
    </xf>
    <xf numFmtId="167" fontId="16" fillId="26" borderId="0" xfId="40" applyNumberFormat="1" applyFont="1" applyFill="1" applyBorder="1" applyAlignment="1">
      <alignment horizontal="right" wrapText="1"/>
    </xf>
    <xf numFmtId="167" fontId="12" fillId="27" borderId="0" xfId="40" applyNumberFormat="1" applyFont="1" applyFill="1" applyBorder="1" applyAlignment="1">
      <alignment horizontal="right" wrapText="1"/>
    </xf>
    <xf numFmtId="167" fontId="12" fillId="24" borderId="0" xfId="40" applyNumberFormat="1" applyFont="1" applyFill="1" applyBorder="1" applyAlignment="1">
      <alignment horizontal="right" wrapText="1" indent="1"/>
    </xf>
    <xf numFmtId="167" fontId="11" fillId="27" borderId="0" xfId="40" applyNumberFormat="1" applyFont="1" applyFill="1" applyBorder="1" applyAlignment="1">
      <alignment wrapText="1"/>
    </xf>
    <xf numFmtId="167" fontId="12" fillId="27" borderId="0" xfId="40" applyNumberFormat="1" applyFont="1" applyFill="1" applyBorder="1" applyAlignment="1">
      <alignment wrapText="1"/>
    </xf>
    <xf numFmtId="0" fontId="12" fillId="25" borderId="0" xfId="0" applyFont="1" applyFill="1" applyBorder="1" applyAlignment="1"/>
    <xf numFmtId="0" fontId="9" fillId="25" borderId="0" xfId="62" applyFont="1" applyFill="1" applyBorder="1" applyAlignment="1">
      <alignment horizontal="right"/>
    </xf>
    <xf numFmtId="164" fontId="63" fillId="27" borderId="0" xfId="40" applyNumberFormat="1" applyFont="1" applyFill="1" applyBorder="1" applyAlignment="1">
      <alignment horizontal="center" wrapText="1"/>
    </xf>
    <xf numFmtId="165" fontId="56" fillId="26" borderId="0" xfId="40" applyNumberFormat="1" applyFont="1" applyFill="1" applyBorder="1" applyAlignment="1">
      <alignment horizontal="center" wrapText="1"/>
    </xf>
    <xf numFmtId="165" fontId="12" fillId="26" borderId="0" xfId="40" applyNumberFormat="1" applyFont="1" applyFill="1" applyBorder="1" applyAlignment="1">
      <alignment horizontal="center" wrapText="1"/>
    </xf>
    <xf numFmtId="165" fontId="12" fillId="27" borderId="0" xfId="40" applyNumberFormat="1" applyFont="1" applyFill="1" applyBorder="1" applyAlignment="1">
      <alignment horizontal="center" wrapText="1"/>
    </xf>
    <xf numFmtId="1" fontId="12" fillId="25" borderId="0" xfId="62" applyNumberFormat="1" applyFont="1" applyFill="1" applyBorder="1" applyAlignment="1">
      <alignment horizontal="center"/>
    </xf>
    <xf numFmtId="0" fontId="16" fillId="24" borderId="0" xfId="40" applyFont="1" applyFill="1" applyBorder="1" applyAlignment="1">
      <alignment vertical="center"/>
    </xf>
    <xf numFmtId="0" fontId="29" fillId="25" borderId="0" xfId="62" applyFont="1" applyFill="1" applyBorder="1" applyAlignment="1">
      <alignment vertical="center"/>
    </xf>
    <xf numFmtId="0" fontId="65" fillId="25" borderId="0" xfId="62" applyFont="1" applyFill="1" applyBorder="1"/>
    <xf numFmtId="0" fontId="11" fillId="24" borderId="0" xfId="40" applyFont="1" applyFill="1" applyBorder="1" applyAlignment="1"/>
    <xf numFmtId="167" fontId="2" fillId="0" borderId="0" xfId="62" applyNumberFormat="1"/>
    <xf numFmtId="3" fontId="64" fillId="25" borderId="0" xfId="62" applyNumberFormat="1" applyFont="1" applyFill="1" applyBorder="1" applyAlignment="1">
      <alignment horizontal="right"/>
    </xf>
    <xf numFmtId="0" fontId="61" fillId="25" borderId="0" xfId="62" applyFont="1" applyFill="1" applyBorder="1"/>
    <xf numFmtId="3" fontId="2" fillId="0" borderId="0" xfId="62" applyNumberFormat="1" applyAlignment="1">
      <alignment vertical="center"/>
    </xf>
    <xf numFmtId="0" fontId="65" fillId="25" borderId="0" xfId="62" applyFont="1" applyFill="1" applyBorder="1" applyAlignment="1">
      <alignment vertical="center"/>
    </xf>
    <xf numFmtId="0" fontId="11" fillId="25" borderId="11" xfId="62" applyFont="1" applyFill="1" applyBorder="1" applyAlignment="1">
      <alignment horizontal="center" vertical="center" wrapText="1"/>
    </xf>
    <xf numFmtId="0" fontId="11" fillId="24" borderId="0" xfId="40" applyFont="1" applyFill="1" applyBorder="1" applyAlignment="1">
      <alignment horizontal="center" vertical="center"/>
    </xf>
    <xf numFmtId="0" fontId="13" fillId="0" borderId="12" xfId="53" applyFont="1" applyBorder="1" applyAlignment="1">
      <alignment horizontal="center" vertical="center"/>
    </xf>
    <xf numFmtId="2" fontId="12" fillId="24" borderId="0" xfId="40" applyNumberFormat="1" applyFont="1" applyFill="1" applyBorder="1" applyAlignment="1">
      <alignment horizontal="right" wrapText="1" indent="1"/>
    </xf>
    <xf numFmtId="2" fontId="12" fillId="24" borderId="0" xfId="40" applyNumberFormat="1" applyFont="1" applyFill="1" applyBorder="1" applyAlignment="1">
      <alignment horizontal="center" wrapText="1"/>
    </xf>
    <xf numFmtId="165" fontId="18" fillId="24" borderId="0" xfId="58" applyNumberFormat="1" applyFont="1" applyFill="1" applyBorder="1" applyAlignment="1">
      <alignment horizontal="center" wrapText="1"/>
    </xf>
    <xf numFmtId="0" fontId="86" fillId="0" borderId="0" xfId="62" applyFont="1" applyAlignment="1">
      <alignment vertical="center"/>
    </xf>
    <xf numFmtId="49" fontId="16" fillId="24" borderId="0" xfId="40" applyNumberFormat="1" applyFont="1" applyFill="1" applyBorder="1" applyAlignment="1">
      <alignment horizontal="center" vertical="center" wrapText="1"/>
    </xf>
    <xf numFmtId="0" fontId="86" fillId="0" borderId="0" xfId="62" applyFont="1"/>
    <xf numFmtId="3" fontId="16" fillId="24" borderId="0" xfId="40" applyNumberFormat="1" applyFont="1" applyFill="1" applyBorder="1" applyAlignment="1">
      <alignment horizontal="center" wrapText="1"/>
    </xf>
    <xf numFmtId="49" fontId="2" fillId="25" borderId="0" xfId="62" applyNumberFormat="1" applyFill="1" applyBorder="1" applyAlignment="1">
      <alignment vertical="center"/>
    </xf>
    <xf numFmtId="49" fontId="12" fillId="25" borderId="0" xfId="62" applyNumberFormat="1" applyFont="1" applyFill="1" applyBorder="1" applyAlignment="1">
      <alignment vertical="center"/>
    </xf>
    <xf numFmtId="165" fontId="18" fillId="24" borderId="0" xfId="40" applyNumberFormat="1" applyFont="1" applyFill="1" applyBorder="1" applyAlignment="1">
      <alignment horizontal="center" vertical="center" wrapText="1"/>
    </xf>
    <xf numFmtId="165" fontId="86" fillId="0" borderId="0" xfId="62" applyNumberFormat="1" applyFont="1"/>
    <xf numFmtId="0" fontId="16" fillId="24" borderId="0" xfId="40" applyFont="1" applyFill="1" applyBorder="1" applyAlignment="1">
      <alignment horizontal="justify" vertical="center"/>
    </xf>
    <xf numFmtId="165" fontId="12" fillId="27" borderId="0" xfId="40" applyNumberFormat="1" applyFont="1" applyFill="1" applyBorder="1" applyAlignment="1">
      <alignment horizontal="left" wrapText="1"/>
    </xf>
    <xf numFmtId="0" fontId="49" fillId="0" borderId="0" xfId="51" applyFont="1" applyAlignment="1">
      <alignment horizontal="left"/>
    </xf>
    <xf numFmtId="0" fontId="11" fillId="24" borderId="0" xfId="40" applyFont="1" applyFill="1" applyBorder="1" applyAlignment="1">
      <alignment horizontal="left"/>
    </xf>
    <xf numFmtId="0" fontId="12" fillId="25" borderId="0" xfId="63" applyFont="1" applyFill="1" applyBorder="1" applyAlignment="1">
      <alignment horizontal="center" vertical="center" wrapText="1"/>
    </xf>
    <xf numFmtId="1" fontId="12" fillId="0" borderId="0" xfId="63" applyNumberFormat="1" applyFont="1" applyBorder="1" applyAlignment="1">
      <alignment horizontal="center" vertical="center" wrapText="1"/>
    </xf>
    <xf numFmtId="0" fontId="12" fillId="0" borderId="0" xfId="63" applyFont="1" applyBorder="1" applyAlignment="1">
      <alignment horizontal="center" vertical="center" wrapText="1"/>
    </xf>
    <xf numFmtId="0" fontId="2" fillId="30" borderId="0" xfId="63" applyFont="1" applyFill="1" applyBorder="1" applyAlignment="1">
      <alignment horizontal="center"/>
    </xf>
    <xf numFmtId="0" fontId="2" fillId="25" borderId="0" xfId="63" applyFont="1" applyFill="1" applyBorder="1"/>
    <xf numFmtId="0" fontId="2" fillId="0" borderId="0" xfId="63" applyFont="1"/>
    <xf numFmtId="0" fontId="29" fillId="25" borderId="0" xfId="63" applyFont="1" applyFill="1" applyBorder="1" applyAlignment="1"/>
    <xf numFmtId="49" fontId="12" fillId="25" borderId="0" xfId="62" applyNumberFormat="1" applyFont="1" applyFill="1" applyBorder="1" applyAlignment="1">
      <alignment horizontal="right"/>
    </xf>
    <xf numFmtId="0" fontId="17" fillId="25" borderId="0" xfId="0" applyFont="1" applyFill="1" applyBorder="1" applyAlignment="1"/>
    <xf numFmtId="164" fontId="12" fillId="24" borderId="0" xfId="40" applyNumberFormat="1" applyFont="1" applyFill="1" applyBorder="1" applyAlignment="1">
      <alignment wrapText="1"/>
    </xf>
    <xf numFmtId="164" fontId="22" fillId="24" borderId="0" xfId="40" applyNumberFormat="1" applyFont="1" applyFill="1" applyBorder="1" applyAlignment="1">
      <alignment wrapText="1"/>
    </xf>
    <xf numFmtId="164" fontId="17" fillId="24" borderId="0" xfId="40" applyNumberFormat="1" applyFont="1" applyFill="1" applyBorder="1" applyAlignment="1">
      <alignment wrapText="1"/>
    </xf>
    <xf numFmtId="164" fontId="17" fillId="24" borderId="0" xfId="40" applyNumberFormat="1" applyFont="1" applyFill="1" applyBorder="1" applyAlignment="1">
      <alignment horizontal="left" wrapText="1"/>
    </xf>
    <xf numFmtId="0" fontId="11" fillId="25" borderId="0" xfId="0" applyFont="1" applyFill="1" applyBorder="1" applyAlignment="1">
      <alignment horizontal="justify" vertical="center" readingOrder="1"/>
    </xf>
    <xf numFmtId="0" fontId="12" fillId="25" borderId="0" xfId="0" applyFont="1" applyFill="1" applyBorder="1" applyAlignment="1">
      <alignment horizontal="justify" vertical="center" readingOrder="1"/>
    </xf>
    <xf numFmtId="0" fontId="18" fillId="24" borderId="0" xfId="40" applyFont="1" applyFill="1" applyBorder="1" applyAlignment="1">
      <alignment horizontal="center" wrapText="1"/>
    </xf>
    <xf numFmtId="0" fontId="9"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4" fillId="32" borderId="20" xfId="0" applyFont="1" applyFill="1" applyBorder="1" applyAlignment="1">
      <alignment horizontal="center" vertical="center"/>
    </xf>
    <xf numFmtId="0" fontId="11" fillId="25" borderId="18" xfId="0" applyFont="1" applyFill="1" applyBorder="1" applyAlignment="1">
      <alignment horizontal="right"/>
    </xf>
    <xf numFmtId="0" fontId="88" fillId="24" borderId="0" xfId="40" applyFont="1" applyFill="1" applyBorder="1"/>
    <xf numFmtId="0" fontId="9" fillId="25" borderId="23" xfId="0" applyFont="1" applyFill="1" applyBorder="1" applyAlignment="1">
      <alignment horizontal="left"/>
    </xf>
    <xf numFmtId="0" fontId="9"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8" fillId="25" borderId="20" xfId="0" applyFont="1" applyFill="1" applyBorder="1"/>
    <xf numFmtId="0" fontId="89" fillId="25" borderId="0" xfId="62" applyFont="1" applyFill="1" applyBorder="1"/>
    <xf numFmtId="0" fontId="49" fillId="25" borderId="0" xfId="62" applyFont="1" applyFill="1" applyBorder="1" applyAlignment="1">
      <alignment horizontal="left"/>
    </xf>
    <xf numFmtId="0" fontId="2" fillId="25" borderId="18" xfId="62" applyFill="1" applyBorder="1"/>
    <xf numFmtId="0" fontId="2" fillId="25" borderId="22" xfId="62" applyFill="1" applyBorder="1"/>
    <xf numFmtId="0" fontId="2" fillId="25" borderId="21" xfId="62" applyFill="1" applyBorder="1"/>
    <xf numFmtId="0" fontId="2" fillId="25" borderId="19" xfId="62" applyFill="1" applyBorder="1"/>
    <xf numFmtId="0" fontId="13" fillId="0" borderId="0" xfId="62" applyFont="1" applyBorder="1"/>
    <xf numFmtId="0" fontId="68" fillId="0" borderId="0" xfId="62" applyFont="1" applyBorder="1" applyAlignment="1"/>
    <xf numFmtId="0" fontId="2" fillId="25" borderId="19" xfId="62" applyFill="1" applyBorder="1" applyAlignment="1"/>
    <xf numFmtId="0" fontId="24" fillId="25" borderId="0" xfId="62" applyFont="1" applyFill="1" applyBorder="1"/>
    <xf numFmtId="0" fontId="98" fillId="25" borderId="24" xfId="62" applyFont="1" applyFill="1" applyBorder="1" applyAlignment="1">
      <alignment horizontal="left" vertical="center" indent="1"/>
    </xf>
    <xf numFmtId="0" fontId="99" fillId="25" borderId="26" xfId="62" applyFont="1" applyFill="1" applyBorder="1" applyAlignment="1">
      <alignment vertical="center"/>
    </xf>
    <xf numFmtId="0" fontId="99" fillId="25" borderId="25" xfId="62" applyFont="1" applyFill="1" applyBorder="1" applyAlignment="1">
      <alignment vertical="center"/>
    </xf>
    <xf numFmtId="0" fontId="94" fillId="25" borderId="0" xfId="62" applyFont="1" applyFill="1" applyBorder="1" applyAlignment="1">
      <alignment horizontal="left" vertical="center"/>
    </xf>
    <xf numFmtId="0" fontId="11" fillId="25" borderId="18" xfId="63" applyFont="1" applyFill="1" applyBorder="1" applyAlignment="1">
      <alignment horizontal="left"/>
    </xf>
    <xf numFmtId="0" fontId="6" fillId="25" borderId="21" xfId="63" applyFont="1" applyFill="1" applyBorder="1"/>
    <xf numFmtId="0" fontId="6" fillId="25" borderId="19" xfId="63" applyFont="1" applyFill="1" applyBorder="1"/>
    <xf numFmtId="0" fontId="2" fillId="25" borderId="18" xfId="62" applyFill="1" applyBorder="1" applyAlignment="1">
      <alignment horizontal="left"/>
    </xf>
    <xf numFmtId="0" fontId="9" fillId="25" borderId="23" xfId="62" applyFont="1" applyFill="1" applyBorder="1" applyAlignment="1">
      <alignment horizontal="left"/>
    </xf>
    <xf numFmtId="0" fontId="2" fillId="25" borderId="20" xfId="62" applyFill="1" applyBorder="1"/>
    <xf numFmtId="0" fontId="2" fillId="25" borderId="20" xfId="62" applyFill="1" applyBorder="1" applyAlignment="1">
      <alignment vertical="center"/>
    </xf>
    <xf numFmtId="49" fontId="2" fillId="25" borderId="20" xfId="62" applyNumberFormat="1" applyFill="1" applyBorder="1" applyAlignment="1">
      <alignment vertical="center"/>
    </xf>
    <xf numFmtId="0" fontId="13" fillId="25" borderId="20" xfId="62" applyFont="1" applyFill="1" applyBorder="1"/>
    <xf numFmtId="0" fontId="14" fillId="33" borderId="20" xfId="62" applyFont="1" applyFill="1" applyBorder="1" applyAlignment="1">
      <alignment horizontal="center" vertical="center"/>
    </xf>
    <xf numFmtId="0" fontId="104" fillId="25" borderId="0" xfId="62" applyFont="1" applyFill="1" applyBorder="1" applyAlignment="1">
      <alignment horizontal="left" vertical="center"/>
    </xf>
    <xf numFmtId="0" fontId="88" fillId="24" borderId="0" xfId="40" applyFont="1" applyFill="1" applyBorder="1" applyAlignment="1">
      <alignment horizontal="left" indent="1"/>
    </xf>
    <xf numFmtId="0" fontId="90" fillId="25" borderId="0" xfId="62" applyFont="1" applyFill="1" applyBorder="1"/>
    <xf numFmtId="3" fontId="101" fillId="25" borderId="0" xfId="62" applyNumberFormat="1" applyFont="1" applyFill="1" applyBorder="1" applyAlignment="1">
      <alignment horizontal="right"/>
    </xf>
    <xf numFmtId="167" fontId="91" fillId="25" borderId="0" xfId="62" applyNumberFormat="1" applyFont="1" applyFill="1" applyBorder="1" applyAlignment="1">
      <alignment horizontal="center"/>
    </xf>
    <xf numFmtId="167" fontId="91" fillId="25" borderId="0" xfId="62" applyNumberFormat="1" applyFont="1" applyFill="1" applyBorder="1" applyAlignment="1">
      <alignment horizontal="right" indent="2"/>
    </xf>
    <xf numFmtId="167" fontId="88" fillId="25" borderId="0" xfId="62" applyNumberFormat="1" applyFont="1" applyFill="1" applyBorder="1" applyAlignment="1">
      <alignment horizontal="right" indent="1"/>
    </xf>
    <xf numFmtId="167" fontId="88" fillId="24" borderId="0" xfId="40" applyNumberFormat="1" applyFont="1" applyFill="1" applyBorder="1" applyAlignment="1">
      <alignment horizontal="center" wrapText="1"/>
    </xf>
    <xf numFmtId="167" fontId="88" fillId="24" borderId="0" xfId="40" applyNumberFormat="1" applyFont="1" applyFill="1" applyBorder="1" applyAlignment="1">
      <alignment horizontal="right" wrapText="1" indent="1"/>
    </xf>
    <xf numFmtId="0" fontId="91" fillId="25" borderId="0" xfId="62" applyFont="1" applyFill="1" applyBorder="1"/>
    <xf numFmtId="165" fontId="88" fillId="24" borderId="0" xfId="58" applyNumberFormat="1" applyFont="1" applyFill="1" applyBorder="1" applyAlignment="1">
      <alignment horizontal="center" wrapText="1"/>
    </xf>
    <xf numFmtId="165" fontId="88" fillId="24" borderId="0" xfId="58" applyNumberFormat="1" applyFont="1" applyFill="1" applyBorder="1" applyAlignment="1">
      <alignment horizontal="right" wrapText="1" indent="1"/>
    </xf>
    <xf numFmtId="167" fontId="91" fillId="24" borderId="0" xfId="40" applyNumberFormat="1" applyFont="1" applyFill="1" applyBorder="1" applyAlignment="1">
      <alignment horizontal="center" wrapText="1"/>
    </xf>
    <xf numFmtId="0" fontId="49" fillId="26" borderId="31" xfId="62" applyFont="1" applyFill="1" applyBorder="1" applyAlignment="1">
      <alignment vertical="center"/>
    </xf>
    <xf numFmtId="0" fontId="2" fillId="26" borderId="32" xfId="62" applyFont="1" applyFill="1" applyBorder="1" applyAlignment="1">
      <alignment vertical="center"/>
    </xf>
    <xf numFmtId="0" fontId="2" fillId="26" borderId="33" xfId="62" applyFont="1" applyFill="1" applyBorder="1" applyAlignment="1">
      <alignment vertical="center"/>
    </xf>
    <xf numFmtId="0" fontId="89" fillId="25" borderId="0" xfId="62" applyFont="1" applyFill="1" applyBorder="1" applyAlignment="1">
      <alignment vertical="center"/>
    </xf>
    <xf numFmtId="0" fontId="49" fillId="26" borderId="32" xfId="62" applyFont="1" applyFill="1" applyBorder="1" applyAlignment="1">
      <alignment vertical="center"/>
    </xf>
    <xf numFmtId="0" fontId="49" fillId="26" borderId="33" xfId="62" applyFont="1" applyFill="1" applyBorder="1" applyAlignment="1">
      <alignment vertical="center"/>
    </xf>
    <xf numFmtId="0" fontId="14" fillId="33" borderId="19" xfId="62" applyFont="1" applyFill="1" applyBorder="1" applyAlignment="1">
      <alignment horizontal="center" vertical="center"/>
    </xf>
    <xf numFmtId="0" fontId="0" fillId="0" borderId="18" xfId="0" applyBorder="1"/>
    <xf numFmtId="0" fontId="2" fillId="34" borderId="0" xfId="62" applyFill="1"/>
    <xf numFmtId="0" fontId="9" fillId="34" borderId="0" xfId="62" applyFont="1" applyFill="1" applyBorder="1" applyAlignment="1"/>
    <xf numFmtId="0" fontId="10" fillId="34" borderId="0" xfId="62" applyFont="1" applyFill="1" applyBorder="1" applyAlignment="1">
      <alignment horizontal="justify" vertical="top" wrapText="1"/>
    </xf>
    <xf numFmtId="0" fontId="2" fillId="34" borderId="0" xfId="62" applyFill="1" applyBorder="1"/>
    <xf numFmtId="0" fontId="110" fillId="34" borderId="0" xfId="62" applyFont="1" applyFill="1" applyBorder="1" applyAlignment="1">
      <alignment horizontal="right"/>
    </xf>
    <xf numFmtId="0" fontId="10" fillId="35" borderId="0" xfId="62" applyFont="1" applyFill="1" applyBorder="1" applyAlignment="1">
      <alignment horizontal="justify" vertical="top" wrapText="1"/>
    </xf>
    <xf numFmtId="0" fontId="2" fillId="35" borderId="0" xfId="62" applyFill="1" applyBorder="1"/>
    <xf numFmtId="0" fontId="16" fillId="35" borderId="0" xfId="62" applyFont="1" applyFill="1" applyBorder="1" applyAlignment="1">
      <alignment horizontal="right"/>
    </xf>
    <xf numFmtId="0" fontId="43" fillId="0" borderId="0" xfId="62" applyFont="1"/>
    <xf numFmtId="0" fontId="2" fillId="0" borderId="0" xfId="62" applyFont="1"/>
    <xf numFmtId="0" fontId="2" fillId="0" borderId="0" xfId="62" applyAlignment="1">
      <alignment horizontal="right"/>
    </xf>
    <xf numFmtId="0" fontId="44" fillId="0" borderId="0" xfId="62" applyFont="1"/>
    <xf numFmtId="0" fontId="41" fillId="0" borderId="0" xfId="62" applyFont="1"/>
    <xf numFmtId="0" fontId="2" fillId="35" borderId="0" xfId="62" applyFill="1"/>
    <xf numFmtId="0" fontId="20" fillId="35" borderId="0" xfId="62" applyFont="1" applyFill="1" applyBorder="1" applyAlignment="1">
      <alignment horizontal="center" vertical="center"/>
    </xf>
    <xf numFmtId="0" fontId="3" fillId="35" borderId="0" xfId="62" applyFont="1" applyFill="1" applyBorder="1"/>
    <xf numFmtId="164" fontId="18" fillId="35" borderId="0" xfId="62" applyNumberFormat="1" applyFont="1" applyFill="1" applyBorder="1" applyAlignment="1">
      <alignment horizontal="center"/>
    </xf>
    <xf numFmtId="164" fontId="12" fillId="35" borderId="0" xfId="40" applyNumberFormat="1" applyFont="1" applyFill="1" applyBorder="1" applyAlignment="1">
      <alignment horizontal="center" wrapText="1"/>
    </xf>
    <xf numFmtId="164" fontId="12" fillId="36" borderId="0" xfId="40" applyNumberFormat="1" applyFont="1" applyFill="1" applyBorder="1" applyAlignment="1">
      <alignment horizontal="center" wrapText="1"/>
    </xf>
    <xf numFmtId="0" fontId="12" fillId="35" borderId="0" xfId="62" applyFont="1" applyFill="1" applyBorder="1"/>
    <xf numFmtId="0" fontId="11" fillId="35" borderId="0" xfId="62" applyFont="1" applyFill="1" applyBorder="1" applyAlignment="1">
      <alignment horizontal="center"/>
    </xf>
    <xf numFmtId="0" fontId="2" fillId="35" borderId="0" xfId="62" applyFill="1" applyAlignment="1">
      <alignment horizontal="center" vertical="center"/>
    </xf>
    <xf numFmtId="0" fontId="10" fillId="37" borderId="0" xfId="62" applyFont="1" applyFill="1" applyBorder="1" applyAlignment="1">
      <alignment horizontal="justify" vertical="top" wrapText="1"/>
    </xf>
    <xf numFmtId="0" fontId="10" fillId="38" borderId="0" xfId="62" applyFont="1" applyFill="1" applyBorder="1" applyAlignment="1">
      <alignment horizontal="justify" vertical="top" wrapText="1"/>
    </xf>
    <xf numFmtId="0" fontId="12" fillId="38" borderId="0" xfId="62" applyFont="1" applyFill="1" applyBorder="1"/>
    <xf numFmtId="0" fontId="10" fillId="38" borderId="0" xfId="62" applyFont="1" applyFill="1" applyBorder="1"/>
    <xf numFmtId="0" fontId="2" fillId="38" borderId="0" xfId="62" applyFill="1" applyBorder="1" applyAlignment="1">
      <alignment vertical="center"/>
    </xf>
    <xf numFmtId="0" fontId="2" fillId="38" borderId="0" xfId="62" applyFill="1"/>
    <xf numFmtId="0" fontId="2" fillId="38" borderId="0" xfId="62" applyFill="1" applyBorder="1"/>
    <xf numFmtId="0" fontId="2" fillId="38" borderId="0" xfId="62" applyFont="1" applyFill="1" applyAlignment="1">
      <alignment horizontal="left" vertical="center"/>
    </xf>
    <xf numFmtId="0" fontId="2" fillId="38" borderId="0" xfId="62" applyFill="1" applyAlignment="1">
      <alignment vertical="center"/>
    </xf>
    <xf numFmtId="164" fontId="12" fillId="38" borderId="0" xfId="40" applyNumberFormat="1" applyFont="1" applyFill="1" applyBorder="1" applyAlignment="1">
      <alignment horizontal="center" wrapText="1"/>
    </xf>
    <xf numFmtId="164" fontId="12" fillId="38" borderId="0" xfId="40" applyNumberFormat="1" applyFont="1" applyFill="1" applyBorder="1" applyAlignment="1">
      <alignment horizontal="justify" wrapText="1"/>
    </xf>
    <xf numFmtId="0" fontId="12" fillId="38" borderId="0" xfId="62" applyFont="1" applyFill="1" applyBorder="1" applyAlignment="1">
      <alignment horizontal="center" vertical="center" wrapText="1"/>
    </xf>
    <xf numFmtId="0" fontId="12" fillId="38" borderId="0" xfId="62" applyFont="1" applyFill="1" applyBorder="1" applyAlignment="1"/>
    <xf numFmtId="164" fontId="11" fillId="38" borderId="0" xfId="40" applyNumberFormat="1" applyFont="1" applyFill="1" applyBorder="1" applyAlignment="1">
      <alignment horizontal="left" wrapText="1"/>
    </xf>
    <xf numFmtId="0" fontId="12" fillId="38" borderId="0" xfId="62" applyFont="1" applyFill="1" applyBorder="1" applyAlignment="1">
      <alignment vertical="center"/>
    </xf>
    <xf numFmtId="0" fontId="12" fillId="38" borderId="0" xfId="62" applyFont="1" applyFill="1" applyBorder="1" applyAlignment="1">
      <alignment horizontal="center" vertical="top" wrapText="1"/>
    </xf>
    <xf numFmtId="164" fontId="28" fillId="38" borderId="0" xfId="40" applyNumberFormat="1" applyFont="1" applyFill="1" applyBorder="1" applyAlignment="1">
      <alignment horizontal="left" vertical="center" wrapText="1"/>
    </xf>
    <xf numFmtId="0" fontId="11" fillId="38" borderId="0" xfId="62" applyFont="1" applyFill="1" applyBorder="1" applyAlignment="1">
      <alignment horizontal="center" vertical="center" wrapText="1"/>
    </xf>
    <xf numFmtId="0" fontId="12" fillId="38" borderId="0" xfId="62" applyFont="1" applyFill="1" applyBorder="1" applyAlignment="1">
      <alignment horizontal="center" vertical="center"/>
    </xf>
    <xf numFmtId="0" fontId="13" fillId="38" borderId="0" xfId="62" applyFont="1" applyFill="1" applyBorder="1"/>
    <xf numFmtId="0" fontId="12" fillId="38" borderId="0" xfId="62" applyFont="1" applyFill="1" applyBorder="1" applyAlignment="1">
      <alignment horizontal="center"/>
    </xf>
    <xf numFmtId="0" fontId="11" fillId="38" borderId="0" xfId="62" applyFont="1" applyFill="1" applyBorder="1" applyAlignment="1">
      <alignment horizontal="center" vertical="center"/>
    </xf>
    <xf numFmtId="0" fontId="12" fillId="38" borderId="0" xfId="62" applyFont="1" applyFill="1" applyBorder="1" applyAlignment="1">
      <alignment vertical="center" wrapText="1"/>
    </xf>
    <xf numFmtId="0" fontId="12" fillId="38" borderId="0" xfId="62" applyFont="1" applyFill="1" applyBorder="1" applyAlignment="1">
      <alignment horizontal="center" wrapText="1"/>
    </xf>
    <xf numFmtId="0" fontId="28" fillId="38" borderId="0" xfId="62" applyFont="1" applyFill="1" applyBorder="1" applyAlignment="1">
      <alignment vertical="center"/>
    </xf>
    <xf numFmtId="0" fontId="2" fillId="38" borderId="38" xfId="62" applyFill="1" applyBorder="1"/>
    <xf numFmtId="0" fontId="12" fillId="38" borderId="38" xfId="62" applyFont="1" applyFill="1" applyBorder="1"/>
    <xf numFmtId="164" fontId="12" fillId="38" borderId="0" xfId="40" applyNumberFormat="1" applyFont="1" applyFill="1" applyBorder="1" applyAlignment="1">
      <alignment horizontal="justify" vertical="center" wrapText="1"/>
    </xf>
    <xf numFmtId="0" fontId="12" fillId="38" borderId="0" xfId="62" applyFont="1" applyFill="1" applyBorder="1" applyAlignment="1">
      <alignment horizontal="justify" vertical="top"/>
    </xf>
    <xf numFmtId="0" fontId="3" fillId="38" borderId="0" xfId="62" applyFont="1" applyFill="1" applyBorder="1"/>
    <xf numFmtId="164" fontId="18" fillId="38" borderId="0" xfId="62" applyNumberFormat="1" applyFont="1" applyFill="1" applyBorder="1" applyAlignment="1">
      <alignment horizontal="center"/>
    </xf>
    <xf numFmtId="0" fontId="10" fillId="38" borderId="38" xfId="62" applyFont="1" applyFill="1" applyBorder="1" applyAlignment="1">
      <alignment horizontal="justify" vertical="top" wrapText="1"/>
    </xf>
    <xf numFmtId="0" fontId="10" fillId="38" borderId="0" xfId="62" applyFont="1" applyFill="1" applyBorder="1" applyAlignment="1">
      <alignment horizontal="justify" vertical="center" wrapText="1"/>
    </xf>
    <xf numFmtId="0" fontId="24" fillId="38" borderId="38" xfId="62" applyFont="1" applyFill="1" applyBorder="1"/>
    <xf numFmtId="0" fontId="111" fillId="40" borderId="0" xfId="62" applyFont="1" applyFill="1" applyBorder="1" applyAlignment="1">
      <alignment horizontal="center" vertical="center"/>
    </xf>
    <xf numFmtId="0" fontId="2" fillId="38" borderId="39" xfId="62" applyFill="1" applyBorder="1"/>
    <xf numFmtId="0" fontId="2" fillId="33" borderId="30" xfId="62" applyFill="1" applyBorder="1"/>
    <xf numFmtId="0" fontId="2" fillId="32" borderId="14" xfId="62" applyFill="1" applyBorder="1"/>
    <xf numFmtId="0" fontId="2" fillId="38" borderId="40" xfId="62" applyFill="1" applyBorder="1"/>
    <xf numFmtId="0" fontId="2" fillId="38" borderId="14" xfId="62" applyFill="1" applyBorder="1"/>
    <xf numFmtId="0" fontId="0" fillId="0" borderId="41" xfId="0" applyFill="1" applyBorder="1"/>
    <xf numFmtId="164" fontId="17" fillId="24" borderId="43" xfId="40" applyNumberFormat="1" applyFont="1" applyFill="1" applyBorder="1" applyAlignment="1">
      <alignment horizontal="left" wrapText="1"/>
    </xf>
    <xf numFmtId="164" fontId="17" fillId="24" borderId="18" xfId="40" applyNumberFormat="1" applyFont="1" applyFill="1" applyBorder="1" applyAlignment="1">
      <alignment horizontal="left" wrapText="1"/>
    </xf>
    <xf numFmtId="164" fontId="12" fillId="24" borderId="18" xfId="40" applyNumberFormat="1" applyFont="1" applyFill="1" applyBorder="1" applyAlignment="1">
      <alignment horizontal="center" wrapText="1"/>
    </xf>
    <xf numFmtId="0" fontId="12" fillId="25" borderId="22" xfId="0" applyFont="1" applyFill="1" applyBorder="1"/>
    <xf numFmtId="0" fontId="12" fillId="25" borderId="21" xfId="0" applyFont="1" applyFill="1" applyBorder="1"/>
    <xf numFmtId="0" fontId="12" fillId="25" borderId="19" xfId="0" applyFont="1" applyFill="1" applyBorder="1"/>
    <xf numFmtId="164" fontId="12" fillId="24" borderId="19" xfId="40" applyNumberFormat="1" applyFont="1" applyFill="1" applyBorder="1" applyAlignment="1">
      <alignment horizontal="center" wrapText="1"/>
    </xf>
    <xf numFmtId="164" fontId="12" fillId="24" borderId="41" xfId="40" applyNumberFormat="1" applyFont="1" applyFill="1" applyBorder="1" applyAlignment="1">
      <alignment horizontal="center" readingOrder="1"/>
    </xf>
    <xf numFmtId="0" fontId="12" fillId="25" borderId="18" xfId="0" applyFont="1" applyFill="1" applyBorder="1" applyAlignment="1">
      <alignment readingOrder="1"/>
    </xf>
    <xf numFmtId="164" fontId="12" fillId="24" borderId="18" xfId="40" applyNumberFormat="1" applyFont="1" applyFill="1" applyBorder="1" applyAlignment="1">
      <alignment horizontal="center" readingOrder="1"/>
    </xf>
    <xf numFmtId="0" fontId="11" fillId="24" borderId="42" xfId="40" applyFont="1" applyFill="1" applyBorder="1" applyAlignment="1">
      <alignment horizontal="right" readingOrder="1"/>
    </xf>
    <xf numFmtId="0" fontId="12" fillId="25" borderId="23" xfId="0" applyFont="1" applyFill="1" applyBorder="1" applyAlignment="1">
      <alignment readingOrder="1"/>
    </xf>
    <xf numFmtId="0" fontId="17" fillId="25" borderId="20" xfId="0" applyFont="1" applyFill="1" applyBorder="1" applyAlignment="1">
      <alignment horizontal="left" indent="1" readingOrder="1"/>
    </xf>
    <xf numFmtId="164" fontId="12" fillId="24" borderId="23" xfId="40" applyNumberFormat="1" applyFont="1" applyFill="1" applyBorder="1" applyAlignment="1">
      <alignment horizontal="center" readingOrder="1"/>
    </xf>
    <xf numFmtId="164" fontId="12" fillId="24" borderId="22" xfId="40" applyNumberFormat="1" applyFont="1" applyFill="1" applyBorder="1" applyAlignment="1">
      <alignment horizontal="center" readingOrder="1"/>
    </xf>
    <xf numFmtId="164" fontId="12" fillId="24" borderId="20" xfId="40" applyNumberFormat="1" applyFont="1" applyFill="1" applyBorder="1" applyAlignment="1">
      <alignment horizontal="center" readingOrder="1"/>
    </xf>
    <xf numFmtId="0" fontId="0" fillId="0" borderId="0" xfId="0" applyBorder="1" applyAlignment="1">
      <alignment readingOrder="2"/>
    </xf>
    <xf numFmtId="0" fontId="9"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3" fillId="25" borderId="19" xfId="0" applyFont="1" applyFill="1" applyBorder="1" applyAlignment="1">
      <alignment readingOrder="1"/>
    </xf>
    <xf numFmtId="0" fontId="9" fillId="25" borderId="0" xfId="0" applyFont="1" applyFill="1" applyBorder="1" applyAlignment="1">
      <alignment horizontal="left" readingOrder="1"/>
    </xf>
    <xf numFmtId="0" fontId="0" fillId="38" borderId="0" xfId="0" applyFill="1"/>
    <xf numFmtId="0" fontId="0" fillId="38" borderId="0" xfId="0" applyFill="1" applyBorder="1" applyAlignment="1">
      <alignment horizontal="left"/>
    </xf>
    <xf numFmtId="0" fontId="10" fillId="38" borderId="0" xfId="0" applyFont="1" applyFill="1" applyBorder="1" applyAlignment="1">
      <alignment horizontal="justify" vertical="top" wrapText="1"/>
    </xf>
    <xf numFmtId="0" fontId="0" fillId="38" borderId="0" xfId="0" applyFill="1" applyBorder="1"/>
    <xf numFmtId="0" fontId="9" fillId="38" borderId="0" xfId="0" applyFont="1" applyFill="1" applyBorder="1" applyAlignment="1">
      <alignment horizontal="left"/>
    </xf>
    <xf numFmtId="0" fontId="0" fillId="38" borderId="0" xfId="0" applyFill="1" applyAlignment="1">
      <alignment vertical="center"/>
    </xf>
    <xf numFmtId="0" fontId="0" fillId="38" borderId="0" xfId="0" applyFill="1" applyBorder="1" applyAlignment="1">
      <alignment vertical="center"/>
    </xf>
    <xf numFmtId="0" fontId="11" fillId="38" borderId="0" xfId="0" applyFont="1" applyFill="1" applyBorder="1"/>
    <xf numFmtId="0" fontId="12" fillId="38" borderId="0" xfId="0" applyFont="1" applyFill="1" applyBorder="1"/>
    <xf numFmtId="0" fontId="11" fillId="39" borderId="0" xfId="40" applyFont="1" applyFill="1" applyBorder="1"/>
    <xf numFmtId="0" fontId="30" fillId="25" borderId="20" xfId="0" applyFont="1" applyFill="1" applyBorder="1" applyAlignment="1">
      <alignment vertical="center"/>
    </xf>
    <xf numFmtId="3" fontId="12" fillId="25" borderId="0" xfId="59" applyNumberFormat="1" applyFont="1" applyFill="1" applyBorder="1" applyAlignment="1">
      <alignment horizontal="right"/>
    </xf>
    <xf numFmtId="167" fontId="12" fillId="25" borderId="0" xfId="59" applyNumberFormat="1" applyFont="1" applyFill="1" applyBorder="1" applyAlignment="1">
      <alignment horizontal="right"/>
    </xf>
    <xf numFmtId="0" fontId="30" fillId="25" borderId="20" xfId="0" applyFont="1" applyFill="1" applyBorder="1"/>
    <xf numFmtId="3" fontId="12" fillId="25" borderId="0" xfId="59" applyNumberFormat="1" applyFont="1" applyFill="1" applyBorder="1"/>
    <xf numFmtId="0" fontId="11" fillId="25" borderId="0" xfId="51" applyFont="1" applyFill="1" applyBorder="1" applyAlignment="1">
      <alignment horizontal="right"/>
    </xf>
    <xf numFmtId="0" fontId="0" fillId="26" borderId="22" xfId="51" applyFont="1" applyFill="1" applyBorder="1"/>
    <xf numFmtId="0" fontId="9" fillId="25" borderId="22" xfId="51" applyFont="1" applyFill="1" applyBorder="1" applyAlignment="1">
      <alignment horizontal="left"/>
    </xf>
    <xf numFmtId="0" fontId="49" fillId="25" borderId="22" xfId="51" applyFont="1" applyFill="1" applyBorder="1" applyAlignment="1">
      <alignment horizontal="left"/>
    </xf>
    <xf numFmtId="0" fontId="0" fillId="0" borderId="22" xfId="51" applyFont="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5" fillId="25" borderId="19" xfId="51" applyNumberFormat="1" applyFont="1" applyFill="1" applyBorder="1"/>
    <xf numFmtId="0" fontId="9" fillId="25" borderId="19" xfId="51" applyFont="1" applyFill="1" applyBorder="1" applyAlignment="1">
      <alignment horizontal="center"/>
    </xf>
    <xf numFmtId="0" fontId="10" fillId="26" borderId="19" xfId="51" applyFont="1" applyFill="1" applyBorder="1"/>
    <xf numFmtId="0" fontId="5" fillId="26" borderId="19" xfId="51" applyFont="1" applyFill="1" applyBorder="1"/>
    <xf numFmtId="0" fontId="28" fillId="26" borderId="19" xfId="51" applyFont="1" applyFill="1" applyBorder="1"/>
    <xf numFmtId="0" fontId="51" fillId="26" borderId="19" xfId="51" applyFont="1" applyFill="1" applyBorder="1" applyAlignment="1">
      <alignment horizontal="center"/>
    </xf>
    <xf numFmtId="0" fontId="2" fillId="26" borderId="0" xfId="51" applyFont="1" applyFill="1" applyBorder="1"/>
    <xf numFmtId="0" fontId="49" fillId="26" borderId="0" xfId="51" applyFont="1" applyFill="1" applyBorder="1"/>
    <xf numFmtId="0" fontId="6" fillId="26" borderId="19" xfId="51" applyFont="1" applyFill="1" applyBorder="1"/>
    <xf numFmtId="0" fontId="79" fillId="26" borderId="0" xfId="51" applyFont="1" applyFill="1" applyBorder="1"/>
    <xf numFmtId="0" fontId="80" fillId="26" borderId="19" xfId="51" applyFont="1" applyFill="1" applyBorder="1"/>
    <xf numFmtId="0" fontId="72" fillId="26" borderId="19" xfId="51" applyFont="1" applyFill="1" applyBorder="1"/>
    <xf numFmtId="0" fontId="9" fillId="25" borderId="19" xfId="51" applyFont="1" applyFill="1" applyBorder="1"/>
    <xf numFmtId="0" fontId="5" fillId="25" borderId="19" xfId="51" applyFont="1" applyFill="1" applyBorder="1"/>
    <xf numFmtId="0" fontId="72" fillId="25" borderId="19" xfId="51" applyFont="1" applyFill="1" applyBorder="1"/>
    <xf numFmtId="0" fontId="88" fillId="24" borderId="0" xfId="40" applyFont="1" applyFill="1" applyBorder="1" applyAlignment="1">
      <alignment vertical="center"/>
    </xf>
    <xf numFmtId="165" fontId="88" fillId="27" borderId="0" xfId="40" applyNumberFormat="1" applyFont="1" applyFill="1" applyBorder="1" applyAlignment="1">
      <alignment horizontal="right"/>
    </xf>
    <xf numFmtId="0" fontId="30" fillId="25" borderId="19" xfId="0" applyFont="1" applyFill="1" applyBorder="1" applyAlignment="1">
      <alignment vertical="center"/>
    </xf>
    <xf numFmtId="0" fontId="30" fillId="25" borderId="19" xfId="0" applyFont="1" applyFill="1" applyBorder="1"/>
    <xf numFmtId="0" fontId="27" fillId="25" borderId="19" xfId="0" applyFont="1" applyFill="1" applyBorder="1"/>
    <xf numFmtId="0" fontId="27" fillId="25" borderId="20" xfId="0" applyFont="1" applyFill="1" applyBorder="1"/>
    <xf numFmtId="0" fontId="29" fillId="27" borderId="0" xfId="40" applyFont="1" applyFill="1" applyBorder="1" applyAlignment="1">
      <alignment horizontal="left" vertical="top" wrapText="1"/>
    </xf>
    <xf numFmtId="0" fontId="9" fillId="26" borderId="41" xfId="0" applyFont="1" applyFill="1" applyBorder="1" applyAlignment="1">
      <alignment horizontal="center" vertical="center"/>
    </xf>
    <xf numFmtId="0" fontId="9" fillId="26" borderId="41" xfId="0" applyFont="1" applyFill="1" applyBorder="1" applyAlignment="1">
      <alignment horizontal="center" vertical="center" readingOrder="1"/>
    </xf>
    <xf numFmtId="0" fontId="16" fillId="26" borderId="41" xfId="0" applyFont="1" applyFill="1" applyBorder="1" applyAlignment="1">
      <alignment horizontal="center" vertical="center"/>
    </xf>
    <xf numFmtId="164" fontId="12" fillId="40" borderId="39" xfId="40" applyNumberFormat="1" applyFont="1" applyFill="1" applyBorder="1" applyAlignment="1">
      <alignment horizontal="center" wrapText="1"/>
    </xf>
    <xf numFmtId="0" fontId="12" fillId="38" borderId="0" xfId="62" applyFont="1" applyFill="1" applyBorder="1" applyAlignment="1">
      <alignment horizontal="left" vertical="center"/>
    </xf>
    <xf numFmtId="0" fontId="10" fillId="38" borderId="0" xfId="62" applyFont="1" applyFill="1" applyBorder="1" applyAlignment="1">
      <alignment horizontal="left" vertical="center"/>
    </xf>
    <xf numFmtId="0" fontId="17" fillId="25" borderId="0" xfId="0" applyFont="1" applyFill="1" applyBorder="1" applyAlignment="1"/>
    <xf numFmtId="0" fontId="11" fillId="25" borderId="0" xfId="0" applyFont="1" applyFill="1" applyBorder="1" applyAlignment="1">
      <alignment horizontal="center"/>
    </xf>
    <xf numFmtId="0" fontId="24" fillId="38" borderId="18" xfId="0" applyFont="1" applyFill="1" applyBorder="1" applyAlignment="1">
      <alignment vertical="center"/>
    </xf>
    <xf numFmtId="0" fontId="10" fillId="38" borderId="18" xfId="0" applyFont="1" applyFill="1" applyBorder="1" applyAlignment="1">
      <alignment horizontal="justify" vertical="top" wrapText="1"/>
    </xf>
    <xf numFmtId="0" fontId="12" fillId="38" borderId="18" xfId="0" applyFont="1" applyFill="1" applyBorder="1"/>
    <xf numFmtId="0" fontId="11" fillId="41" borderId="0" xfId="40" applyFont="1" applyFill="1" applyBorder="1"/>
    <xf numFmtId="0" fontId="11" fillId="43" borderId="0" xfId="40" applyFont="1" applyFill="1" applyBorder="1"/>
    <xf numFmtId="0" fontId="11" fillId="33" borderId="0" xfId="0" applyFont="1" applyFill="1" applyBorder="1"/>
    <xf numFmtId="0" fontId="0" fillId="37" borderId="0" xfId="0" applyFill="1" applyBorder="1"/>
    <xf numFmtId="0" fontId="11" fillId="42" borderId="0" xfId="40" applyFont="1" applyFill="1" applyBorder="1"/>
    <xf numFmtId="0" fontId="12" fillId="37" borderId="0" xfId="0" applyFont="1" applyFill="1" applyBorder="1"/>
    <xf numFmtId="0" fontId="28" fillId="37" borderId="0" xfId="0" applyFont="1" applyFill="1" applyBorder="1"/>
    <xf numFmtId="0" fontId="11" fillId="37" borderId="0" xfId="0" applyFont="1" applyFill="1" applyBorder="1"/>
    <xf numFmtId="0" fontId="0" fillId="37" borderId="18" xfId="0" applyFill="1" applyBorder="1"/>
    <xf numFmtId="0" fontId="11" fillId="37" borderId="18" xfId="0" applyFont="1" applyFill="1" applyBorder="1"/>
    <xf numFmtId="0" fontId="12" fillId="37" borderId="18" xfId="0" applyFont="1" applyFill="1" applyBorder="1"/>
    <xf numFmtId="0" fontId="115" fillId="37" borderId="0" xfId="68" applyFont="1" applyFill="1" applyBorder="1" applyAlignment="1" applyProtection="1"/>
    <xf numFmtId="0" fontId="116" fillId="42" borderId="0" xfId="40" applyFont="1" applyFill="1" applyBorder="1"/>
    <xf numFmtId="0" fontId="2" fillId="31" borderId="47" xfId="62" applyFill="1" applyBorder="1"/>
    <xf numFmtId="0" fontId="14" fillId="32" borderId="20" xfId="62" applyFont="1" applyFill="1" applyBorder="1" applyAlignment="1">
      <alignment horizontal="center" vertical="center"/>
    </xf>
    <xf numFmtId="3" fontId="88" fillId="25" borderId="0" xfId="59" applyNumberFormat="1" applyFont="1" applyFill="1" applyBorder="1" applyAlignment="1">
      <alignment horizontal="right"/>
    </xf>
    <xf numFmtId="4" fontId="116" fillId="27" borderId="0" xfId="61" applyNumberFormat="1" applyFont="1" applyFill="1" applyBorder="1" applyAlignment="1">
      <alignment horizontal="right" wrapText="1" indent="4"/>
    </xf>
    <xf numFmtId="0" fontId="2" fillId="26" borderId="0" xfId="52" applyFill="1" applyBorder="1"/>
    <xf numFmtId="0" fontId="11" fillId="25" borderId="0" xfId="52" applyFont="1" applyFill="1" applyBorder="1" applyAlignment="1">
      <alignment horizontal="left"/>
    </xf>
    <xf numFmtId="0" fontId="117" fillId="25" borderId="0" xfId="52" applyFont="1" applyFill="1" applyBorder="1" applyAlignment="1">
      <alignment horizontal="left"/>
    </xf>
    <xf numFmtId="0" fontId="0" fillId="26" borderId="0" xfId="51" applyFont="1" applyFill="1" applyBorder="1" applyAlignment="1">
      <alignment vertical="center"/>
    </xf>
    <xf numFmtId="0" fontId="9" fillId="26" borderId="0" xfId="51" applyFont="1" applyFill="1" applyBorder="1" applyAlignment="1">
      <alignment horizontal="center"/>
    </xf>
    <xf numFmtId="0" fontId="13" fillId="26" borderId="0" xfId="51" applyFont="1" applyFill="1" applyBorder="1"/>
    <xf numFmtId="0" fontId="24" fillId="26" borderId="0" xfId="51" applyFont="1" applyFill="1" applyBorder="1"/>
    <xf numFmtId="0" fontId="51" fillId="26" borderId="0" xfId="51" applyFont="1" applyFill="1" applyBorder="1" applyAlignment="1">
      <alignment horizontal="center"/>
    </xf>
    <xf numFmtId="0" fontId="118" fillId="27" borderId="0" xfId="61" applyFont="1" applyFill="1" applyBorder="1" applyAlignment="1">
      <alignment horizontal="left" indent="1"/>
    </xf>
    <xf numFmtId="0" fontId="68" fillId="26" borderId="0" xfId="51" applyFont="1" applyFill="1" applyBorder="1"/>
    <xf numFmtId="0" fontId="119" fillId="26" borderId="0" xfId="51" applyFont="1" applyFill="1" applyBorder="1"/>
    <xf numFmtId="0" fontId="9" fillId="26" borderId="0" xfId="51" applyFont="1" applyFill="1" applyBorder="1"/>
    <xf numFmtId="0" fontId="116" fillId="27" borderId="0" xfId="61" applyFont="1" applyFill="1" applyBorder="1" applyAlignment="1">
      <alignment horizontal="left" indent="1"/>
    </xf>
    <xf numFmtId="0" fontId="98" fillId="26" borderId="0" xfId="51" applyFont="1" applyFill="1" applyBorder="1"/>
    <xf numFmtId="0" fontId="93" fillId="26" borderId="15" xfId="62" applyFont="1" applyFill="1" applyBorder="1" applyAlignment="1">
      <alignment vertical="center"/>
    </xf>
    <xf numFmtId="3" fontId="88" fillId="24" borderId="0" xfId="40" applyNumberFormat="1" applyFont="1" applyFill="1" applyBorder="1" applyAlignment="1">
      <alignment horizontal="right" wrapText="1"/>
    </xf>
    <xf numFmtId="3" fontId="88" fillId="24" borderId="0" xfId="40" applyNumberFormat="1" applyFont="1" applyFill="1" applyBorder="1" applyAlignment="1">
      <alignment horizontal="right" vertical="center" wrapText="1"/>
    </xf>
    <xf numFmtId="0" fontId="49" fillId="26" borderId="33" xfId="63" applyFont="1" applyFill="1" applyBorder="1" applyAlignment="1">
      <alignment horizontal="left" vertical="center"/>
    </xf>
    <xf numFmtId="0" fontId="16" fillId="25" borderId="48" xfId="63" applyFont="1" applyFill="1" applyBorder="1" applyAlignment="1">
      <alignment horizontal="right"/>
    </xf>
    <xf numFmtId="0" fontId="2" fillId="25" borderId="0" xfId="63" applyFont="1" applyFill="1" applyAlignment="1">
      <alignment vertical="center"/>
    </xf>
    <xf numFmtId="0" fontId="2" fillId="25" borderId="0" xfId="63" applyFont="1" applyFill="1" applyBorder="1" applyAlignment="1">
      <alignment vertical="center"/>
    </xf>
    <xf numFmtId="0" fontId="2" fillId="0" borderId="0" xfId="63" applyFont="1" applyAlignment="1">
      <alignment vertical="center"/>
    </xf>
    <xf numFmtId="0" fontId="2" fillId="25" borderId="0" xfId="63" applyFont="1" applyFill="1"/>
    <xf numFmtId="0" fontId="10" fillId="25" borderId="0" xfId="63" applyFont="1" applyFill="1" applyBorder="1"/>
    <xf numFmtId="0" fontId="10" fillId="26" borderId="0" xfId="63" applyFont="1" applyFill="1" applyBorder="1"/>
    <xf numFmtId="0" fontId="88" fillId="24" borderId="0" xfId="66" applyFont="1" applyFill="1" applyBorder="1" applyAlignment="1">
      <alignment horizontal="left"/>
    </xf>
    <xf numFmtId="3" fontId="100" fillId="25" borderId="0" xfId="63" applyNumberFormat="1" applyFont="1" applyFill="1" applyBorder="1" applyAlignment="1">
      <alignment horizontal="right"/>
    </xf>
    <xf numFmtId="0" fontId="2" fillId="26" borderId="0" xfId="63" applyFill="1" applyAlignment="1"/>
    <xf numFmtId="0" fontId="50" fillId="27" borderId="0" xfId="66" applyFont="1" applyFill="1" applyBorder="1" applyAlignment="1">
      <alignment horizontal="left"/>
    </xf>
    <xf numFmtId="0" fontId="16" fillId="25" borderId="0" xfId="63" applyFont="1" applyFill="1" applyBorder="1" applyAlignment="1">
      <alignment horizontal="left" vertical="center"/>
    </xf>
    <xf numFmtId="0" fontId="9" fillId="0" borderId="0" xfId="63" applyFont="1" applyAlignment="1"/>
    <xf numFmtId="0" fontId="93" fillId="26" borderId="15" xfId="0" applyFont="1" applyFill="1" applyBorder="1" applyAlignment="1">
      <alignment vertical="center"/>
    </xf>
    <xf numFmtId="0" fontId="13" fillId="26" borderId="16" xfId="62" applyFont="1" applyFill="1" applyBorder="1" applyAlignment="1">
      <alignment vertical="center"/>
    </xf>
    <xf numFmtId="0" fontId="4" fillId="26" borderId="16" xfId="62" applyFont="1" applyFill="1" applyBorder="1" applyAlignment="1">
      <alignment vertical="center"/>
    </xf>
    <xf numFmtId="0" fontId="4" fillId="26" borderId="17" xfId="62" applyFont="1" applyFill="1" applyBorder="1" applyAlignment="1">
      <alignment vertical="center"/>
    </xf>
    <xf numFmtId="0" fontId="14" fillId="32" borderId="50" xfId="62" applyFont="1" applyFill="1" applyBorder="1" applyAlignment="1">
      <alignment horizontal="center" vertical="center"/>
    </xf>
    <xf numFmtId="0" fontId="11" fillId="25" borderId="11" xfId="62" applyFont="1" applyFill="1" applyBorder="1" applyAlignment="1">
      <alignment horizontal="center" vertical="center"/>
    </xf>
    <xf numFmtId="0" fontId="9" fillId="25" borderId="0" xfId="62" applyFont="1" applyFill="1" applyBorder="1" applyAlignment="1">
      <alignment horizontal="left"/>
    </xf>
    <xf numFmtId="0" fontId="2" fillId="26" borderId="0" xfId="62" applyFill="1"/>
    <xf numFmtId="164" fontId="102" fillId="25" borderId="0" xfId="40" applyNumberFormat="1" applyFont="1" applyFill="1" applyBorder="1" applyAlignment="1">
      <alignment horizontal="right" wrapText="1"/>
    </xf>
    <xf numFmtId="164" fontId="102" fillId="26" borderId="0" xfId="40" applyNumberFormat="1" applyFont="1" applyFill="1" applyBorder="1" applyAlignment="1">
      <alignment horizontal="right" wrapText="1"/>
    </xf>
    <xf numFmtId="0" fontId="2" fillId="26" borderId="0" xfId="63" applyFont="1" applyFill="1" applyAlignment="1">
      <alignment vertical="center"/>
    </xf>
    <xf numFmtId="0" fontId="2" fillId="26" borderId="0" xfId="63" applyFont="1" applyFill="1"/>
    <xf numFmtId="0" fontId="89" fillId="25" borderId="0" xfId="63" applyFont="1" applyFill="1"/>
    <xf numFmtId="0" fontId="89" fillId="25" borderId="0" xfId="63" applyFont="1" applyFill="1" applyBorder="1"/>
    <xf numFmtId="0" fontId="88" fillId="27" borderId="0" xfId="40" applyFont="1" applyFill="1" applyBorder="1"/>
    <xf numFmtId="0" fontId="89" fillId="26" borderId="0" xfId="63" applyFont="1" applyFill="1"/>
    <xf numFmtId="0" fontId="89" fillId="0" borderId="0" xfId="63" applyFont="1" applyAlignment="1"/>
    <xf numFmtId="0" fontId="89" fillId="0" borderId="0" xfId="63" applyFont="1"/>
    <xf numFmtId="0" fontId="97" fillId="25" borderId="19" xfId="63" applyFont="1" applyFill="1" applyBorder="1"/>
    <xf numFmtId="0" fontId="89" fillId="25" borderId="0" xfId="63" applyFont="1" applyFill="1" applyAlignment="1"/>
    <xf numFmtId="0" fontId="89" fillId="25" borderId="0" xfId="63" applyFont="1" applyFill="1" applyBorder="1" applyAlignment="1"/>
    <xf numFmtId="0" fontId="88" fillId="27" borderId="0" xfId="40" applyFont="1" applyFill="1" applyBorder="1" applyAlignment="1"/>
    <xf numFmtId="0" fontId="89" fillId="26" borderId="0" xfId="63" applyFont="1" applyFill="1" applyAlignment="1"/>
    <xf numFmtId="0" fontId="88" fillId="24" borderId="0" xfId="66" applyFont="1" applyFill="1" applyBorder="1" applyAlignment="1">
      <alignment horizontal="left" indent="1"/>
    </xf>
    <xf numFmtId="1" fontId="12" fillId="26" borderId="0" xfId="63" applyNumberFormat="1" applyFont="1" applyFill="1" applyBorder="1" applyAlignment="1">
      <alignment horizontal="center" vertical="center" wrapText="1"/>
    </xf>
    <xf numFmtId="0" fontId="14" fillId="33" borderId="19" xfId="63" applyFont="1" applyFill="1" applyBorder="1" applyAlignment="1">
      <alignment horizontal="center" vertical="center"/>
    </xf>
    <xf numFmtId="49" fontId="12" fillId="25" borderId="0" xfId="62" applyNumberFormat="1" applyFont="1" applyFill="1" applyBorder="1" applyAlignment="1"/>
    <xf numFmtId="0" fontId="11" fillId="25" borderId="0" xfId="62" applyFont="1" applyFill="1" applyBorder="1" applyAlignment="1">
      <alignment horizontal="center"/>
    </xf>
    <xf numFmtId="0" fontId="2" fillId="25" borderId="0" xfId="70" applyFill="1"/>
    <xf numFmtId="0" fontId="2" fillId="25" borderId="18" xfId="70" applyFill="1" applyBorder="1" applyAlignment="1">
      <alignment horizontal="left"/>
    </xf>
    <xf numFmtId="0" fontId="3" fillId="25" borderId="18" xfId="70" applyFont="1" applyFill="1" applyBorder="1"/>
    <xf numFmtId="0" fontId="3" fillId="0" borderId="18" xfId="70" applyFont="1" applyBorder="1"/>
    <xf numFmtId="0" fontId="2" fillId="25" borderId="18" xfId="70" applyFill="1" applyBorder="1"/>
    <xf numFmtId="0" fontId="2" fillId="0" borderId="0" xfId="70"/>
    <xf numFmtId="0" fontId="8" fillId="25" borderId="0" xfId="70" applyFont="1" applyFill="1" applyBorder="1" applyAlignment="1">
      <alignment horizontal="left"/>
    </xf>
    <xf numFmtId="0" fontId="3" fillId="25" borderId="0" xfId="70" applyFont="1" applyFill="1" applyBorder="1"/>
    <xf numFmtId="0" fontId="12" fillId="25" borderId="0" xfId="70" applyFont="1" applyFill="1" applyBorder="1"/>
    <xf numFmtId="0" fontId="2" fillId="25" borderId="21" xfId="70" applyFill="1" applyBorder="1"/>
    <xf numFmtId="0" fontId="2" fillId="25" borderId="0" xfId="70" applyFill="1" applyBorder="1"/>
    <xf numFmtId="0" fontId="5" fillId="25" borderId="19" xfId="70" applyFont="1" applyFill="1" applyBorder="1"/>
    <xf numFmtId="0" fontId="2" fillId="25" borderId="0" xfId="70" applyFill="1" applyAlignment="1">
      <alignment vertical="center"/>
    </xf>
    <xf numFmtId="0" fontId="2" fillId="25" borderId="0" xfId="70" applyFill="1" applyBorder="1" applyAlignment="1">
      <alignment vertical="center"/>
    </xf>
    <xf numFmtId="0" fontId="2" fillId="0" borderId="0" xfId="70" applyAlignment="1">
      <alignment vertical="center"/>
    </xf>
    <xf numFmtId="0" fontId="10" fillId="25" borderId="0" xfId="70" applyFont="1" applyFill="1" applyBorder="1"/>
    <xf numFmtId="0" fontId="3" fillId="0" borderId="0" xfId="70" applyFont="1"/>
    <xf numFmtId="0" fontId="11" fillId="25" borderId="0" xfId="70" applyFont="1" applyFill="1" applyBorder="1" applyAlignment="1"/>
    <xf numFmtId="0" fontId="11" fillId="25" borderId="0" xfId="70" applyFont="1" applyFill="1" applyBorder="1" applyAlignment="1">
      <alignment horizontal="center"/>
    </xf>
    <xf numFmtId="0" fontId="10" fillId="25" borderId="0" xfId="70" applyFont="1" applyFill="1" applyBorder="1" applyAlignment="1">
      <alignment vertical="center"/>
    </xf>
    <xf numFmtId="0" fontId="30" fillId="25" borderId="0" xfId="70" applyFont="1" applyFill="1"/>
    <xf numFmtId="0" fontId="30" fillId="25" borderId="0" xfId="70" applyFont="1" applyFill="1" applyBorder="1"/>
    <xf numFmtId="3" fontId="33" fillId="25" borderId="0" xfId="70" applyNumberFormat="1" applyFont="1" applyFill="1" applyBorder="1" applyAlignment="1">
      <alignment horizontal="right"/>
    </xf>
    <xf numFmtId="0" fontId="30" fillId="0" borderId="0" xfId="70" applyFont="1"/>
    <xf numFmtId="0" fontId="11" fillId="25" borderId="0" xfId="70" applyFont="1" applyFill="1" applyBorder="1"/>
    <xf numFmtId="0" fontId="12" fillId="25" borderId="0" xfId="70" applyFont="1" applyFill="1" applyBorder="1" applyAlignment="1">
      <alignment horizontal="left" indent="2"/>
    </xf>
    <xf numFmtId="3" fontId="12" fillId="26" borderId="0" xfId="70" applyNumberFormat="1" applyFont="1" applyFill="1"/>
    <xf numFmtId="0" fontId="12" fillId="25" borderId="0" xfId="70" applyFont="1" applyFill="1" applyBorder="1" applyAlignment="1">
      <alignment horizontal="right"/>
    </xf>
    <xf numFmtId="0" fontId="32" fillId="25" borderId="19" xfId="70" applyFont="1" applyFill="1" applyBorder="1"/>
    <xf numFmtId="0" fontId="12" fillId="26" borderId="0" xfId="70" applyFont="1" applyFill="1" applyBorder="1"/>
    <xf numFmtId="0" fontId="2" fillId="0" borderId="0" xfId="70" applyFill="1"/>
    <xf numFmtId="0" fontId="2" fillId="25" borderId="0" xfId="70" applyFill="1" applyAlignment="1">
      <alignment vertical="top"/>
    </xf>
    <xf numFmtId="0" fontId="2" fillId="25" borderId="0" xfId="70" applyFill="1" applyBorder="1" applyAlignment="1">
      <alignment vertical="top"/>
    </xf>
    <xf numFmtId="0" fontId="5" fillId="25" borderId="19" xfId="70" applyFont="1" applyFill="1" applyBorder="1" applyAlignment="1">
      <alignment vertical="top"/>
    </xf>
    <xf numFmtId="0" fontId="53" fillId="25" borderId="0" xfId="70" applyFont="1" applyFill="1" applyBorder="1" applyAlignment="1">
      <alignment vertical="top" wrapText="1"/>
    </xf>
    <xf numFmtId="0" fontId="2" fillId="0" borderId="0" xfId="70" applyAlignment="1">
      <alignment vertical="top"/>
    </xf>
    <xf numFmtId="0" fontId="53" fillId="25" borderId="0" xfId="70" applyFont="1" applyFill="1" applyBorder="1" applyAlignment="1">
      <alignment wrapText="1"/>
    </xf>
    <xf numFmtId="0" fontId="11" fillId="25" borderId="0" xfId="70" applyFont="1" applyFill="1" applyBorder="1" applyAlignment="1">
      <alignment horizontal="right"/>
    </xf>
    <xf numFmtId="0" fontId="2" fillId="25" borderId="0" xfId="70" applyFill="1" applyAlignment="1"/>
    <xf numFmtId="0" fontId="2" fillId="25" borderId="0" xfId="70" applyFill="1" applyBorder="1" applyAlignment="1"/>
    <xf numFmtId="3" fontId="88" fillId="26" borderId="0" xfId="70" applyNumberFormat="1" applyFont="1" applyFill="1" applyBorder="1" applyAlignment="1">
      <alignment horizontal="right"/>
    </xf>
    <xf numFmtId="0" fontId="5" fillId="25" borderId="19" xfId="70" applyFont="1" applyFill="1" applyBorder="1" applyAlignment="1"/>
    <xf numFmtId="0" fontId="2" fillId="0" borderId="0" xfId="70" applyAlignment="1"/>
    <xf numFmtId="0" fontId="5" fillId="25" borderId="19" xfId="70" applyFont="1" applyFill="1" applyBorder="1" applyAlignment="1">
      <alignment vertical="center"/>
    </xf>
    <xf numFmtId="3" fontId="124" fillId="26" borderId="0" xfId="70" applyNumberFormat="1" applyFont="1" applyFill="1" applyBorder="1" applyAlignment="1">
      <alignment horizontal="right"/>
    </xf>
    <xf numFmtId="4" fontId="12" fillId="26" borderId="0" xfId="70" applyNumberFormat="1" applyFont="1" applyFill="1" applyBorder="1" applyAlignment="1">
      <alignment horizontal="right"/>
    </xf>
    <xf numFmtId="0" fontId="10" fillId="26" borderId="0" xfId="70" applyFont="1" applyFill="1" applyBorder="1"/>
    <xf numFmtId="0" fontId="11" fillId="26" borderId="0" xfId="70" applyFont="1" applyFill="1" applyBorder="1" applyAlignment="1">
      <alignment horizontal="right"/>
    </xf>
    <xf numFmtId="0" fontId="29" fillId="25" borderId="0" xfId="70" applyFont="1" applyFill="1" applyBorder="1" applyAlignment="1">
      <alignment vertical="center"/>
    </xf>
    <xf numFmtId="0" fontId="91" fillId="25" borderId="0" xfId="70" applyFont="1" applyFill="1" applyBorder="1" applyAlignment="1">
      <alignment horizontal="left" vertical="center"/>
    </xf>
    <xf numFmtId="0" fontId="14" fillId="40" borderId="19" xfId="70" applyFont="1" applyFill="1" applyBorder="1" applyAlignment="1">
      <alignment horizontal="center" vertical="center"/>
    </xf>
    <xf numFmtId="0" fontId="12" fillId="0" borderId="0" xfId="70" applyFont="1"/>
    <xf numFmtId="0" fontId="2" fillId="0" borderId="0" xfId="62" applyBorder="1"/>
    <xf numFmtId="167" fontId="11" fillId="27" borderId="0" xfId="40" applyNumberFormat="1" applyFont="1" applyFill="1" applyBorder="1" applyAlignment="1">
      <alignment horizontal="right" wrapText="1" indent="2"/>
    </xf>
    <xf numFmtId="164" fontId="12" fillId="27" borderId="0" xfId="40" applyNumberFormat="1" applyFont="1" applyFill="1" applyBorder="1" applyAlignment="1">
      <alignment horizontal="center" wrapText="1"/>
    </xf>
    <xf numFmtId="0" fontId="12" fillId="25" borderId="0" xfId="62" applyNumberFormat="1" applyFont="1" applyFill="1" applyBorder="1" applyAlignment="1">
      <alignment horizontal="right"/>
    </xf>
    <xf numFmtId="0" fontId="16" fillId="24" borderId="0" xfId="40" applyFont="1" applyFill="1" applyBorder="1" applyAlignment="1">
      <alignment horizontal="center" vertical="center" wrapText="1"/>
    </xf>
    <xf numFmtId="0" fontId="16" fillId="24" borderId="0" xfId="40" applyFont="1" applyFill="1" applyBorder="1" applyAlignment="1">
      <alignment horizontal="center" vertical="top" wrapText="1"/>
    </xf>
    <xf numFmtId="0" fontId="16" fillId="0" borderId="0" xfId="40" applyFont="1" applyFill="1" applyBorder="1" applyAlignment="1">
      <alignment horizontal="center" vertical="top" wrapText="1"/>
    </xf>
    <xf numFmtId="0" fontId="2" fillId="26" borderId="0" xfId="71" applyFill="1" applyBorder="1"/>
    <xf numFmtId="0" fontId="2" fillId="25" borderId="21" xfId="72" applyFill="1" applyBorder="1"/>
    <xf numFmtId="0" fontId="2" fillId="25" borderId="0" xfId="72" applyFill="1" applyBorder="1"/>
    <xf numFmtId="0" fontId="2" fillId="25" borderId="19" xfId="72" applyFill="1" applyBorder="1"/>
    <xf numFmtId="0" fontId="5" fillId="25" borderId="19" xfId="72" applyFont="1" applyFill="1" applyBorder="1"/>
    <xf numFmtId="0" fontId="5" fillId="25" borderId="0" xfId="72" applyFont="1" applyFill="1" applyBorder="1"/>
    <xf numFmtId="0" fontId="57" fillId="25" borderId="0" xfId="62" applyFont="1" applyFill="1" applyAlignment="1">
      <alignment vertical="center"/>
    </xf>
    <xf numFmtId="0" fontId="57" fillId="25" borderId="0" xfId="62" applyFont="1" applyFill="1" applyBorder="1" applyAlignment="1">
      <alignment vertical="center"/>
    </xf>
    <xf numFmtId="0" fontId="5" fillId="25" borderId="19" xfId="72" applyFont="1" applyFill="1" applyBorder="1" applyAlignment="1">
      <alignment vertical="center"/>
    </xf>
    <xf numFmtId="0" fontId="57" fillId="0" borderId="0" xfId="62" applyFont="1" applyAlignment="1">
      <alignment vertical="center"/>
    </xf>
    <xf numFmtId="3" fontId="5" fillId="25" borderId="0" xfId="72" applyNumberFormat="1" applyFont="1" applyFill="1" applyBorder="1"/>
    <xf numFmtId="0" fontId="14" fillId="0" borderId="0" xfId="71" applyFont="1" applyFill="1" applyBorder="1" applyAlignment="1">
      <alignment horizontal="center" vertical="center"/>
    </xf>
    <xf numFmtId="0" fontId="3" fillId="0" borderId="0" xfId="73" applyFont="1"/>
    <xf numFmtId="0" fontId="3" fillId="0" borderId="0" xfId="73" applyFont="1" applyAlignment="1">
      <alignment horizontal="right"/>
    </xf>
    <xf numFmtId="0" fontId="2" fillId="0" borderId="0" xfId="73" applyFont="1"/>
    <xf numFmtId="0" fontId="57" fillId="0" borderId="0" xfId="70" applyFont="1"/>
    <xf numFmtId="0" fontId="2" fillId="25" borderId="22" xfId="70" applyFill="1" applyBorder="1"/>
    <xf numFmtId="0" fontId="11" fillId="26" borderId="11" xfId="70" applyFont="1" applyFill="1" applyBorder="1" applyAlignment="1">
      <alignment horizontal="center"/>
    </xf>
    <xf numFmtId="0" fontId="2" fillId="26" borderId="0" xfId="70" applyFill="1" applyBorder="1"/>
    <xf numFmtId="0" fontId="11" fillId="24" borderId="0" xfId="40" applyFont="1" applyFill="1" applyBorder="1" applyAlignment="1">
      <alignment vertical="center"/>
    </xf>
    <xf numFmtId="164" fontId="16" fillId="25" borderId="0" xfId="40" applyNumberFormat="1" applyFont="1" applyFill="1" applyBorder="1" applyAlignment="1">
      <alignment horizontal="right" vertical="center" wrapText="1"/>
    </xf>
    <xf numFmtId="164" fontId="16" fillId="26" borderId="0" xfId="40" applyNumberFormat="1" applyFont="1" applyFill="1" applyBorder="1" applyAlignment="1">
      <alignment horizontal="right" vertical="center" wrapText="1"/>
    </xf>
    <xf numFmtId="0" fontId="11" fillId="24" borderId="0" xfId="40" applyFont="1" applyFill="1" applyBorder="1" applyAlignment="1">
      <alignment horizontal="justify" vertical="center"/>
    </xf>
    <xf numFmtId="0" fontId="89" fillId="25" borderId="0" xfId="70" applyFont="1" applyFill="1" applyBorder="1"/>
    <xf numFmtId="3" fontId="2" fillId="0" borderId="0" xfId="70" applyNumberFormat="1"/>
    <xf numFmtId="165" fontId="2" fillId="0" borderId="0" xfId="70" applyNumberFormat="1"/>
    <xf numFmtId="0" fontId="11" fillId="27" borderId="0" xfId="40" applyFont="1" applyFill="1" applyBorder="1" applyAlignment="1">
      <alignment horizontal="left"/>
    </xf>
    <xf numFmtId="0" fontId="13" fillId="25" borderId="0" xfId="70" applyFont="1" applyFill="1" applyBorder="1"/>
    <xf numFmtId="0" fontId="16" fillId="27" borderId="0" xfId="40" applyFont="1" applyFill="1" applyBorder="1" applyAlignment="1">
      <alignment horizontal="left" indent="1"/>
    </xf>
    <xf numFmtId="0" fontId="97" fillId="25" borderId="0" xfId="70" applyFont="1" applyFill="1" applyBorder="1"/>
    <xf numFmtId="0" fontId="11" fillId="26" borderId="0" xfId="70" applyFont="1" applyFill="1" applyBorder="1" applyAlignment="1">
      <alignment horizontal="left"/>
    </xf>
    <xf numFmtId="0" fontId="2" fillId="0" borderId="0" xfId="70" applyBorder="1"/>
    <xf numFmtId="0" fontId="2" fillId="25" borderId="20" xfId="70" applyFill="1" applyBorder="1"/>
    <xf numFmtId="0" fontId="12" fillId="27" borderId="0" xfId="40" applyFont="1" applyFill="1" applyBorder="1" applyAlignment="1">
      <alignment horizontal="left"/>
    </xf>
    <xf numFmtId="0" fontId="16" fillId="25" borderId="0" xfId="70" applyFont="1" applyFill="1" applyBorder="1" applyAlignment="1">
      <alignment horizontal="left"/>
    </xf>
    <xf numFmtId="0" fontId="16" fillId="26" borderId="0" xfId="70" applyFont="1" applyFill="1" applyBorder="1" applyAlignment="1">
      <alignment horizontal="right"/>
    </xf>
    <xf numFmtId="167" fontId="102" fillId="25" borderId="0" xfId="40" applyNumberFormat="1" applyFont="1" applyFill="1" applyBorder="1" applyAlignment="1">
      <alignment horizontal="right" wrapText="1"/>
    </xf>
    <xf numFmtId="167" fontId="102" fillId="26" borderId="0" xfId="40" applyNumberFormat="1" applyFont="1" applyFill="1" applyBorder="1" applyAlignment="1">
      <alignment horizontal="right" wrapText="1"/>
    </xf>
    <xf numFmtId="0" fontId="29" fillId="25" borderId="0" xfId="70" applyFont="1" applyFill="1" applyBorder="1"/>
    <xf numFmtId="0" fontId="0" fillId="26" borderId="0" xfId="0" applyFill="1"/>
    <xf numFmtId="167" fontId="3" fillId="26" borderId="0" xfId="0" applyNumberFormat="1" applyFont="1" applyFill="1" applyBorder="1" applyAlignment="1">
      <alignment horizontal="right" indent="3"/>
    </xf>
    <xf numFmtId="167" fontId="8" fillId="26" borderId="0" xfId="0" applyNumberFormat="1" applyFont="1" applyFill="1" applyBorder="1" applyAlignment="1">
      <alignment horizontal="right" indent="3"/>
    </xf>
    <xf numFmtId="167" fontId="116" fillId="26" borderId="0" xfId="0" applyNumberFormat="1" applyFont="1" applyFill="1" applyBorder="1" applyAlignment="1">
      <alignment horizontal="right" indent="3"/>
    </xf>
    <xf numFmtId="0" fontId="14" fillId="32" borderId="55" xfId="52" applyFont="1" applyFill="1" applyBorder="1" applyAlignment="1">
      <alignment horizontal="center" vertical="center"/>
    </xf>
    <xf numFmtId="0" fontId="11" fillId="25" borderId="11" xfId="62" applyFont="1" applyFill="1" applyBorder="1" applyAlignment="1">
      <alignment horizontal="center"/>
    </xf>
    <xf numFmtId="0" fontId="12" fillId="25" borderId="0" xfId="62" applyFont="1" applyFill="1" applyBorder="1" applyAlignment="1">
      <alignment horizontal="left" indent="1"/>
    </xf>
    <xf numFmtId="0" fontId="88" fillId="25" borderId="0" xfId="62" applyFont="1" applyFill="1" applyBorder="1" applyAlignment="1">
      <alignment horizontal="left"/>
    </xf>
    <xf numFmtId="0" fontId="9" fillId="25" borderId="0" xfId="70" applyFont="1" applyFill="1" applyBorder="1" applyAlignment="1">
      <alignment horizontal="right"/>
    </xf>
    <xf numFmtId="0" fontId="55" fillId="25" borderId="0" xfId="70" applyFont="1" applyFill="1"/>
    <xf numFmtId="0" fontId="55" fillId="25" borderId="20" xfId="70" applyFont="1" applyFill="1" applyBorder="1"/>
    <xf numFmtId="1" fontId="102" fillId="26" borderId="0" xfId="70" applyNumberFormat="1" applyFont="1" applyFill="1" applyBorder="1" applyAlignment="1">
      <alignment horizontal="right"/>
    </xf>
    <xf numFmtId="0" fontId="55" fillId="25" borderId="0" xfId="70" applyFont="1" applyFill="1" applyBorder="1"/>
    <xf numFmtId="0" fontId="55" fillId="0" borderId="0" xfId="70" applyFont="1"/>
    <xf numFmtId="0" fontId="13" fillId="25" borderId="0" xfId="70" applyFont="1" applyFill="1"/>
    <xf numFmtId="0" fontId="13" fillId="25" borderId="20" xfId="70" applyFont="1" applyFill="1" applyBorder="1"/>
    <xf numFmtId="1" fontId="16" fillId="26" borderId="0" xfId="70" applyNumberFormat="1" applyFont="1" applyFill="1" applyBorder="1" applyAlignment="1">
      <alignment horizontal="right"/>
    </xf>
    <xf numFmtId="0" fontId="13" fillId="0" borderId="0" xfId="70" applyFont="1"/>
    <xf numFmtId="1" fontId="16" fillId="25" borderId="0" xfId="70" applyNumberFormat="1" applyFont="1" applyFill="1" applyBorder="1" applyAlignment="1">
      <alignment horizontal="right"/>
    </xf>
    <xf numFmtId="0" fontId="12" fillId="26" borderId="0" xfId="70" applyFont="1" applyFill="1" applyBorder="1" applyAlignment="1">
      <alignment horizontal="left"/>
    </xf>
    <xf numFmtId="0" fontId="57" fillId="25" borderId="0" xfId="70" applyFont="1" applyFill="1"/>
    <xf numFmtId="0" fontId="92" fillId="25" borderId="20" xfId="70" applyFont="1" applyFill="1" applyBorder="1"/>
    <xf numFmtId="0" fontId="97" fillId="25" borderId="0" xfId="70" applyFont="1" applyFill="1" applyBorder="1" applyAlignment="1">
      <alignment horizontal="left"/>
    </xf>
    <xf numFmtId="0" fontId="29" fillId="25" borderId="0" xfId="70" applyFont="1" applyFill="1"/>
    <xf numFmtId="0" fontId="100" fillId="25" borderId="20" xfId="70" applyFont="1" applyFill="1" applyBorder="1"/>
    <xf numFmtId="3" fontId="102" fillId="26" borderId="0" xfId="70" applyNumberFormat="1" applyFont="1" applyFill="1" applyBorder="1" applyAlignment="1">
      <alignment horizontal="right"/>
    </xf>
    <xf numFmtId="0" fontId="29" fillId="0" borderId="0" xfId="70" applyFont="1"/>
    <xf numFmtId="3" fontId="16" fillId="26" borderId="0" xfId="70" applyNumberFormat="1" applyFont="1" applyFill="1" applyBorder="1" applyAlignment="1">
      <alignment horizontal="right"/>
    </xf>
    <xf numFmtId="3" fontId="5" fillId="25" borderId="0" xfId="70" applyNumberFormat="1" applyFont="1" applyFill="1" applyBorder="1"/>
    <xf numFmtId="0" fontId="89" fillId="25" borderId="20" xfId="70" applyFont="1" applyFill="1" applyBorder="1"/>
    <xf numFmtId="167" fontId="102" fillId="26" borderId="0" xfId="70" applyNumberFormat="1" applyFont="1" applyFill="1" applyBorder="1" applyAlignment="1">
      <alignment horizontal="right"/>
    </xf>
    <xf numFmtId="0" fontId="28" fillId="25" borderId="0" xfId="70" applyFont="1" applyFill="1" applyBorder="1" applyAlignment="1">
      <alignment horizontal="left"/>
    </xf>
    <xf numFmtId="1" fontId="12" fillId="25" borderId="0" xfId="70" applyNumberFormat="1" applyFont="1" applyFill="1" applyBorder="1" applyAlignment="1">
      <alignment horizontal="left" indent="1"/>
    </xf>
    <xf numFmtId="1" fontId="12" fillId="28" borderId="0" xfId="70" applyNumberFormat="1" applyFont="1" applyFill="1" applyBorder="1" applyAlignment="1">
      <alignment horizontal="left" indent="1"/>
    </xf>
    <xf numFmtId="165" fontId="16" fillId="26" borderId="0" xfId="70" applyNumberFormat="1" applyFont="1" applyFill="1" applyBorder="1" applyAlignment="1">
      <alignment horizontal="right"/>
    </xf>
    <xf numFmtId="49" fontId="97" fillId="25" borderId="34" xfId="70" applyNumberFormat="1" applyFont="1" applyFill="1" applyBorder="1" applyAlignment="1">
      <alignment horizontal="left" vertical="center" indent="1"/>
    </xf>
    <xf numFmtId="0" fontId="2" fillId="0" borderId="37" xfId="70" applyBorder="1"/>
    <xf numFmtId="0" fontId="54" fillId="25" borderId="37" xfId="70" applyFont="1" applyFill="1" applyBorder="1" applyAlignment="1">
      <alignment horizontal="right"/>
    </xf>
    <xf numFmtId="0" fontId="54" fillId="25" borderId="35" xfId="70" applyFont="1" applyFill="1" applyBorder="1" applyAlignment="1">
      <alignment horizontal="right"/>
    </xf>
    <xf numFmtId="49" fontId="97" fillId="25" borderId="0" xfId="70" applyNumberFormat="1" applyFont="1" applyFill="1" applyBorder="1" applyAlignment="1">
      <alignment horizontal="left" vertical="center" indent="1"/>
    </xf>
    <xf numFmtId="0" fontId="52" fillId="25" borderId="0" xfId="70" applyFont="1" applyFill="1" applyBorder="1"/>
    <xf numFmtId="0" fontId="52" fillId="25" borderId="0" xfId="70" applyFont="1" applyFill="1" applyBorder="1" applyAlignment="1">
      <alignment horizontal="center"/>
    </xf>
    <xf numFmtId="0" fontId="52" fillId="25" borderId="0" xfId="70" applyFont="1" applyFill="1" applyBorder="1" applyAlignment="1">
      <alignment horizontal="right"/>
    </xf>
    <xf numFmtId="0" fontId="52" fillId="25" borderId="11" xfId="70" applyFont="1" applyFill="1" applyBorder="1" applyAlignment="1">
      <alignment horizontal="right"/>
    </xf>
    <xf numFmtId="49" fontId="11" fillId="25" borderId="0" xfId="70" applyNumberFormat="1" applyFont="1" applyFill="1" applyBorder="1" applyAlignment="1">
      <alignment horizontal="center" vertical="center" wrapText="1"/>
    </xf>
    <xf numFmtId="3" fontId="12" fillId="25" borderId="0" xfId="70" applyNumberFormat="1" applyFont="1" applyFill="1" applyBorder="1" applyAlignment="1">
      <alignment horizontal="center"/>
    </xf>
    <xf numFmtId="0" fontId="11" fillId="25" borderId="0" xfId="70" applyFont="1" applyFill="1" applyBorder="1" applyAlignment="1">
      <alignment horizontal="center" vertical="center" wrapText="1"/>
    </xf>
    <xf numFmtId="0" fontId="11" fillId="25" borderId="0" xfId="70" applyFont="1" applyFill="1" applyBorder="1" applyAlignment="1">
      <alignment horizontal="center" wrapText="1"/>
    </xf>
    <xf numFmtId="0" fontId="29" fillId="25" borderId="0" xfId="70" applyFont="1" applyFill="1" applyBorder="1" applyAlignment="1"/>
    <xf numFmtId="0" fontId="57" fillId="0" borderId="0" xfId="70" applyFont="1" applyBorder="1"/>
    <xf numFmtId="0" fontId="57" fillId="25" borderId="0" xfId="70" applyFont="1" applyFill="1" applyBorder="1" applyAlignment="1"/>
    <xf numFmtId="0" fontId="104" fillId="25" borderId="0" xfId="70" applyFont="1" applyFill="1" applyBorder="1" applyAlignment="1">
      <alignment horizontal="left" vertical="center"/>
    </xf>
    <xf numFmtId="0" fontId="57" fillId="25" borderId="0" xfId="70" applyFont="1" applyFill="1" applyBorder="1"/>
    <xf numFmtId="0" fontId="2" fillId="26" borderId="20" xfId="70" applyFill="1" applyBorder="1"/>
    <xf numFmtId="0" fontId="16" fillId="26" borderId="0" xfId="70" applyFont="1" applyFill="1" applyBorder="1"/>
    <xf numFmtId="0" fontId="59" fillId="26" borderId="0" xfId="70" applyFont="1" applyFill="1" applyBorder="1" applyAlignment="1"/>
    <xf numFmtId="0" fontId="29" fillId="26" borderId="0" xfId="70" applyFont="1" applyFill="1" applyBorder="1"/>
    <xf numFmtId="0" fontId="16" fillId="26" borderId="0" xfId="70" applyFont="1" applyFill="1" applyBorder="1" applyAlignment="1">
      <alignment horizontal="left" wrapText="1"/>
    </xf>
    <xf numFmtId="0" fontId="5" fillId="26" borderId="0" xfId="70" applyFont="1" applyFill="1" applyBorder="1"/>
    <xf numFmtId="0" fontId="57" fillId="26" borderId="0" xfId="70" applyFont="1" applyFill="1" applyBorder="1"/>
    <xf numFmtId="0" fontId="11" fillId="26" borderId="0" xfId="70" applyFont="1" applyFill="1" applyBorder="1" applyAlignment="1">
      <alignment horizontal="center"/>
    </xf>
    <xf numFmtId="0" fontId="11" fillId="26" borderId="0" xfId="70" applyFont="1" applyFill="1" applyBorder="1" applyAlignment="1"/>
    <xf numFmtId="0" fontId="18" fillId="26" borderId="0" xfId="70" applyFont="1" applyFill="1" applyBorder="1" applyAlignment="1">
      <alignment horizontal="left"/>
    </xf>
    <xf numFmtId="164" fontId="11" fillId="26" borderId="0" xfId="70" applyNumberFormat="1" applyFont="1" applyFill="1" applyBorder="1" applyAlignment="1">
      <alignment horizontal="center"/>
    </xf>
    <xf numFmtId="0" fontId="10" fillId="25" borderId="0" xfId="70" applyFont="1" applyFill="1"/>
    <xf numFmtId="0" fontId="10" fillId="26" borderId="20" xfId="70" applyFont="1" applyFill="1" applyBorder="1"/>
    <xf numFmtId="0" fontId="11" fillId="26" borderId="0" xfId="70" applyFont="1" applyFill="1" applyBorder="1" applyAlignment="1">
      <alignment horizontal="left" indent="1"/>
    </xf>
    <xf numFmtId="165" fontId="16" fillId="26" borderId="0" xfId="70" applyNumberFormat="1" applyFont="1" applyFill="1" applyBorder="1" applyAlignment="1">
      <alignment horizontal="center"/>
    </xf>
    <xf numFmtId="0" fontId="10" fillId="0" borderId="0" xfId="70" applyFont="1"/>
    <xf numFmtId="167" fontId="16" fillId="26" borderId="0" xfId="70" applyNumberFormat="1" applyFont="1" applyFill="1" applyBorder="1" applyAlignment="1">
      <alignment horizontal="center"/>
    </xf>
    <xf numFmtId="165" fontId="10" fillId="0" borderId="0" xfId="70" applyNumberFormat="1" applyFont="1"/>
    <xf numFmtId="167" fontId="12" fillId="26" borderId="0" xfId="70" applyNumberFormat="1" applyFont="1" applyFill="1" applyBorder="1" applyAlignment="1">
      <alignment horizontal="center"/>
    </xf>
    <xf numFmtId="165" fontId="9" fillId="26" borderId="0" xfId="70" applyNumberFormat="1" applyFont="1" applyFill="1" applyBorder="1" applyAlignment="1">
      <alignment horizontal="center"/>
    </xf>
    <xf numFmtId="0" fontId="13" fillId="26" borderId="20" xfId="70" applyFont="1" applyFill="1" applyBorder="1"/>
    <xf numFmtId="0" fontId="12" fillId="26" borderId="20" xfId="70" applyFont="1" applyFill="1" applyBorder="1"/>
    <xf numFmtId="0" fontId="3" fillId="26" borderId="0" xfId="70" applyFont="1" applyFill="1" applyBorder="1" applyAlignment="1">
      <alignment horizontal="center" wrapText="1"/>
    </xf>
    <xf numFmtId="0" fontId="3" fillId="26" borderId="0" xfId="70" applyFont="1" applyFill="1" applyBorder="1"/>
    <xf numFmtId="0" fontId="9" fillId="26" borderId="0" xfId="70" applyFont="1" applyFill="1" applyBorder="1" applyAlignment="1">
      <alignment horizontal="left" indent="1"/>
    </xf>
    <xf numFmtId="0" fontId="3" fillId="26" borderId="20" xfId="70" applyFont="1" applyFill="1" applyBorder="1"/>
    <xf numFmtId="0" fontId="104" fillId="26" borderId="0" xfId="70" applyFont="1" applyFill="1" applyBorder="1" applyAlignment="1">
      <alignment horizontal="left"/>
    </xf>
    <xf numFmtId="49" fontId="12" fillId="25" borderId="0" xfId="70" applyNumberFormat="1" applyFont="1" applyFill="1" applyBorder="1" applyAlignment="1">
      <alignment horizontal="right"/>
    </xf>
    <xf numFmtId="0" fontId="14" fillId="25" borderId="0" xfId="70" applyFont="1" applyFill="1" applyBorder="1" applyAlignment="1">
      <alignment horizontal="center" vertical="center"/>
    </xf>
    <xf numFmtId="0" fontId="2" fillId="0" borderId="0" xfId="70" applyFill="1" applyBorder="1"/>
    <xf numFmtId="0" fontId="12" fillId="0" borderId="0" xfId="70" applyFont="1" applyFill="1" applyBorder="1" applyAlignment="1">
      <alignment horizontal="left"/>
    </xf>
    <xf numFmtId="0" fontId="9" fillId="25" borderId="23" xfId="70" applyFont="1" applyFill="1" applyBorder="1" applyAlignment="1">
      <alignment horizontal="left"/>
    </xf>
    <xf numFmtId="0" fontId="9" fillId="25" borderId="22" xfId="70" applyFont="1" applyFill="1" applyBorder="1" applyAlignment="1">
      <alignment horizontal="left"/>
    </xf>
    <xf numFmtId="0" fontId="5" fillId="25" borderId="0" xfId="70" applyFont="1" applyFill="1" applyBorder="1"/>
    <xf numFmtId="3" fontId="100" fillId="25" borderId="0" xfId="63" applyNumberFormat="1" applyFont="1" applyFill="1" applyBorder="1" applyAlignment="1"/>
    <xf numFmtId="1" fontId="11" fillId="26" borderId="12" xfId="63" applyNumberFormat="1" applyFont="1" applyFill="1" applyBorder="1" applyAlignment="1">
      <alignment horizontal="center" vertical="center"/>
    </xf>
    <xf numFmtId="0" fontId="68" fillId="0" borderId="0" xfId="0" applyFont="1"/>
    <xf numFmtId="0" fontId="72" fillId="25" borderId="0" xfId="0" applyFont="1" applyFill="1" applyBorder="1"/>
    <xf numFmtId="0" fontId="94" fillId="25" borderId="0" xfId="0" applyFont="1" applyFill="1" applyBorder="1" applyAlignment="1">
      <alignment horizontal="left" vertical="center"/>
    </xf>
    <xf numFmtId="0" fontId="0" fillId="25" borderId="21" xfId="0" applyFill="1" applyBorder="1"/>
    <xf numFmtId="0" fontId="5" fillId="25" borderId="19" xfId="0" applyFont="1" applyFill="1" applyBorder="1"/>
    <xf numFmtId="0" fontId="0" fillId="26" borderId="0" xfId="0" applyFill="1" applyBorder="1" applyAlignment="1">
      <alignment vertical="justify" wrapText="1"/>
    </xf>
    <xf numFmtId="0" fontId="55" fillId="25" borderId="0" xfId="0" applyFont="1" applyFill="1"/>
    <xf numFmtId="0" fontId="55" fillId="25" borderId="0" xfId="0" applyFont="1" applyFill="1" applyBorder="1"/>
    <xf numFmtId="167" fontId="88" fillId="25" borderId="0" xfId="0" applyNumberFormat="1" applyFont="1" applyFill="1" applyBorder="1" applyAlignment="1">
      <alignment horizontal="right" vertical="center" indent="1"/>
    </xf>
    <xf numFmtId="0" fontId="55" fillId="0" borderId="0" xfId="0" applyFont="1"/>
    <xf numFmtId="2" fontId="16" fillId="26" borderId="0" xfId="0" applyNumberFormat="1" applyFont="1" applyFill="1" applyBorder="1" applyAlignment="1">
      <alignment horizontal="right"/>
    </xf>
    <xf numFmtId="4" fontId="55" fillId="0" borderId="0" xfId="0" applyNumberFormat="1" applyFont="1"/>
    <xf numFmtId="0" fontId="0" fillId="0" borderId="0" xfId="0" applyAlignment="1"/>
    <xf numFmtId="0" fontId="16" fillId="26" borderId="0" xfId="0" applyFont="1" applyFill="1" applyBorder="1" applyAlignment="1">
      <alignment horizontal="right"/>
    </xf>
    <xf numFmtId="164" fontId="16" fillId="25" borderId="0" xfId="0" applyNumberFormat="1" applyFont="1" applyFill="1" applyBorder="1" applyAlignment="1">
      <alignment horizontal="right"/>
    </xf>
    <xf numFmtId="0" fontId="121" fillId="26" borderId="16" xfId="0" applyFont="1" applyFill="1" applyBorder="1" applyAlignment="1">
      <alignment vertical="center"/>
    </xf>
    <xf numFmtId="0" fontId="121" fillId="26" borderId="17" xfId="0" applyFont="1" applyFill="1" applyBorder="1" applyAlignment="1">
      <alignment vertical="center"/>
    </xf>
    <xf numFmtId="0" fontId="11" fillId="26" borderId="11" xfId="0" applyFont="1" applyFill="1" applyBorder="1" applyAlignment="1">
      <alignment horizontal="center"/>
    </xf>
    <xf numFmtId="164" fontId="102" fillId="25" borderId="0" xfId="0" applyNumberFormat="1" applyFont="1" applyFill="1" applyBorder="1" applyAlignment="1">
      <alignment horizontal="right"/>
    </xf>
    <xf numFmtId="164" fontId="102"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5" fillId="25" borderId="0" xfId="0" applyFont="1" applyFill="1" applyBorder="1" applyAlignment="1"/>
    <xf numFmtId="0" fontId="68" fillId="25" borderId="0" xfId="0" applyFont="1" applyFill="1" applyAlignment="1"/>
    <xf numFmtId="0" fontId="68" fillId="25" borderId="20" xfId="0" applyFont="1" applyFill="1" applyBorder="1" applyAlignment="1"/>
    <xf numFmtId="0" fontId="102" fillId="25" borderId="0" xfId="0" applyFont="1" applyFill="1" applyBorder="1" applyAlignment="1"/>
    <xf numFmtId="0" fontId="102" fillId="26" borderId="0" xfId="0" applyFont="1" applyFill="1" applyBorder="1" applyAlignment="1"/>
    <xf numFmtId="0" fontId="90" fillId="25" borderId="0" xfId="0" applyFont="1" applyFill="1" applyBorder="1" applyAlignment="1"/>
    <xf numFmtId="0" fontId="68" fillId="0" borderId="0" xfId="0" applyFont="1" applyAlignment="1"/>
    <xf numFmtId="0" fontId="72" fillId="25" borderId="0" xfId="0" applyFont="1" applyFill="1" applyBorder="1" applyAlignment="1"/>
    <xf numFmtId="0" fontId="0" fillId="26" borderId="20" xfId="0" applyFill="1" applyBorder="1" applyAlignment="1"/>
    <xf numFmtId="0" fontId="50" fillId="25" borderId="0" xfId="0" applyFont="1" applyFill="1" applyBorder="1" applyAlignment="1">
      <alignment vertical="top"/>
    </xf>
    <xf numFmtId="0" fontId="9" fillId="25" borderId="0" xfId="0" applyFont="1" applyFill="1" applyBorder="1"/>
    <xf numFmtId="0" fontId="122" fillId="26" borderId="16" xfId="0" applyFont="1" applyFill="1" applyBorder="1" applyAlignment="1">
      <alignment vertical="center"/>
    </xf>
    <xf numFmtId="0" fontId="122" fillId="26" borderId="17" xfId="0" applyFont="1" applyFill="1" applyBorder="1" applyAlignment="1">
      <alignment vertical="center"/>
    </xf>
    <xf numFmtId="0" fontId="9" fillId="26" borderId="0" xfId="0" applyFont="1" applyFill="1" applyBorder="1"/>
    <xf numFmtId="0" fontId="82" fillId="25" borderId="0" xfId="0" applyFont="1" applyFill="1" applyBorder="1" applyAlignment="1">
      <alignment vertical="center"/>
    </xf>
    <xf numFmtId="0" fontId="56" fillId="25" borderId="0" xfId="0" applyFont="1" applyFill="1" applyBorder="1"/>
    <xf numFmtId="0" fontId="21" fillId="25" borderId="0" xfId="0" applyFont="1" applyFill="1" applyBorder="1"/>
    <xf numFmtId="164" fontId="12" fillId="27" borderId="0" xfId="40" applyNumberFormat="1" applyFont="1" applyFill="1" applyBorder="1" applyAlignment="1">
      <alignment horizontal="center" wrapText="1"/>
    </xf>
    <xf numFmtId="49" fontId="50" fillId="24" borderId="0" xfId="40" applyNumberFormat="1" applyFont="1" applyFill="1" applyBorder="1" applyAlignment="1">
      <alignment horizontal="center" vertical="center" wrapText="1"/>
    </xf>
    <xf numFmtId="167" fontId="12" fillId="26" borderId="0" xfId="62" applyNumberFormat="1" applyFont="1" applyFill="1" applyBorder="1" applyAlignment="1">
      <alignment horizontal="right" indent="1"/>
    </xf>
    <xf numFmtId="49" fontId="12" fillId="25" borderId="12" xfId="70" applyNumberFormat="1" applyFont="1" applyFill="1" applyBorder="1" applyAlignment="1">
      <alignment horizontal="center" vertical="center" wrapText="1"/>
    </xf>
    <xf numFmtId="164" fontId="12" fillId="24" borderId="11" xfId="40" applyNumberFormat="1" applyFont="1" applyFill="1" applyBorder="1" applyAlignment="1">
      <alignment horizontal="center" wrapText="1"/>
    </xf>
    <xf numFmtId="0" fontId="109" fillId="25" borderId="0" xfId="62" applyFont="1" applyFill="1" applyBorder="1" applyAlignment="1">
      <alignment vertical="center"/>
    </xf>
    <xf numFmtId="0" fontId="11" fillId="25" borderId="11" xfId="79" applyFont="1" applyFill="1" applyBorder="1" applyAlignment="1">
      <alignment horizontal="center" vertical="center"/>
    </xf>
    <xf numFmtId="167" fontId="88" fillId="27" borderId="0" xfId="40" applyNumberFormat="1" applyFont="1" applyFill="1" applyBorder="1" applyAlignment="1">
      <alignment horizontal="right" wrapText="1" indent="1"/>
    </xf>
    <xf numFmtId="167" fontId="12" fillId="27" borderId="0" xfId="40" applyNumberFormat="1" applyFont="1" applyFill="1" applyBorder="1" applyAlignment="1">
      <alignment horizontal="right" wrapText="1" indent="1"/>
    </xf>
    <xf numFmtId="165" fontId="88" fillId="27" borderId="0" xfId="58" applyNumberFormat="1" applyFont="1" applyFill="1" applyBorder="1" applyAlignment="1">
      <alignment horizontal="right" wrapText="1" indent="1"/>
    </xf>
    <xf numFmtId="2" fontId="12" fillId="27" borderId="0" xfId="40" applyNumberFormat="1" applyFont="1" applyFill="1" applyBorder="1" applyAlignment="1">
      <alignment horizontal="right" wrapText="1" indent="1"/>
    </xf>
    <xf numFmtId="167" fontId="88" fillId="26" borderId="0" xfId="62" applyNumberFormat="1" applyFont="1" applyFill="1" applyBorder="1" applyAlignment="1">
      <alignment horizontal="right" indent="1"/>
    </xf>
    <xf numFmtId="0" fontId="16" fillId="25" borderId="0" xfId="62" applyFont="1" applyFill="1" applyBorder="1" applyAlignment="1">
      <alignment horizontal="right"/>
    </xf>
    <xf numFmtId="0" fontId="2" fillId="25" borderId="0" xfId="62" applyFill="1" applyBorder="1" applyAlignment="1">
      <alignment vertical="top"/>
    </xf>
    <xf numFmtId="0" fontId="16" fillId="24" borderId="0" xfId="40" applyFont="1" applyFill="1" applyBorder="1" applyAlignment="1">
      <alignment vertical="top"/>
    </xf>
    <xf numFmtId="0" fontId="0" fillId="25" borderId="22" xfId="51" applyFont="1" applyFill="1" applyBorder="1"/>
    <xf numFmtId="0" fontId="5" fillId="25" borderId="0" xfId="51" applyFont="1" applyFill="1" applyBorder="1"/>
    <xf numFmtId="0" fontId="11" fillId="25" borderId="0" xfId="51" applyFont="1" applyFill="1" applyBorder="1" applyAlignment="1">
      <alignment horizontal="center" vertical="center"/>
    </xf>
    <xf numFmtId="49" fontId="11" fillId="25" borderId="0" xfId="51" applyNumberFormat="1" applyFont="1" applyFill="1" applyBorder="1" applyAlignment="1">
      <alignment horizontal="center" vertical="center" wrapText="1"/>
    </xf>
    <xf numFmtId="165" fontId="12" fillId="27" borderId="0" xfId="61" applyNumberFormat="1" applyFont="1" applyFill="1" applyBorder="1" applyAlignment="1">
      <alignment horizontal="center" wrapText="1"/>
    </xf>
    <xf numFmtId="165" fontId="11" fillId="27" borderId="0" xfId="61" applyNumberFormat="1" applyFont="1" applyFill="1" applyBorder="1" applyAlignment="1">
      <alignment horizontal="center" wrapText="1"/>
    </xf>
    <xf numFmtId="165" fontId="129" fillId="27" borderId="0" xfId="61" applyNumberFormat="1" applyFont="1" applyFill="1" applyBorder="1" applyAlignment="1">
      <alignment horizontal="center" wrapText="1"/>
    </xf>
    <xf numFmtId="0" fontId="69" fillId="0" borderId="0" xfId="51" applyFont="1" applyAlignment="1">
      <alignment horizontal="left"/>
    </xf>
    <xf numFmtId="0" fontId="2" fillId="25" borderId="20" xfId="70" applyFill="1" applyBorder="1" applyAlignment="1">
      <alignment vertical="center"/>
    </xf>
    <xf numFmtId="0" fontId="11" fillId="25" borderId="0" xfId="70" applyFont="1" applyFill="1" applyBorder="1" applyAlignment="1">
      <alignment horizontal="center" vertical="center"/>
    </xf>
    <xf numFmtId="0" fontId="11" fillId="25" borderId="0" xfId="70" applyFont="1" applyFill="1" applyBorder="1" applyAlignment="1">
      <alignment vertical="center"/>
    </xf>
    <xf numFmtId="167" fontId="12" fillId="25" borderId="0" xfId="70" applyNumberFormat="1" applyFont="1" applyFill="1" applyBorder="1" applyAlignment="1">
      <alignment horizontal="center"/>
    </xf>
    <xf numFmtId="1" fontId="12" fillId="25" borderId="0" xfId="70" applyNumberFormat="1" applyFont="1" applyFill="1" applyBorder="1" applyAlignment="1">
      <alignment horizontal="center"/>
    </xf>
    <xf numFmtId="0" fontId="89" fillId="0" borderId="0" xfId="63" applyFont="1" applyAlignment="1">
      <alignment horizontal="right"/>
    </xf>
    <xf numFmtId="0" fontId="3" fillId="26" borderId="0" xfId="63" applyFont="1" applyFill="1" applyAlignment="1"/>
    <xf numFmtId="0" fontId="11" fillId="25" borderId="0" xfId="62" applyFont="1" applyFill="1" applyBorder="1" applyAlignment="1">
      <alignment horizontal="left" indent="1"/>
    </xf>
    <xf numFmtId="0" fontId="11" fillId="25" borderId="12" xfId="62" applyFont="1" applyFill="1" applyBorder="1" applyAlignment="1">
      <alignment horizontal="center"/>
    </xf>
    <xf numFmtId="167" fontId="12" fillId="27" borderId="0" xfId="40" applyNumberFormat="1" applyFont="1" applyFill="1" applyBorder="1" applyAlignment="1">
      <alignment horizontal="center" wrapText="1"/>
    </xf>
    <xf numFmtId="0" fontId="12" fillId="25" borderId="0" xfId="70" applyFont="1" applyFill="1" applyBorder="1" applyAlignment="1">
      <alignment horizontal="left"/>
    </xf>
    <xf numFmtId="0" fontId="2" fillId="26" borderId="0" xfId="70" applyFill="1"/>
    <xf numFmtId="0" fontId="88" fillId="25" borderId="0" xfId="70" applyFont="1" applyFill="1" applyBorder="1" applyAlignment="1">
      <alignment horizontal="left"/>
    </xf>
    <xf numFmtId="0" fontId="16" fillId="25" borderId="0" xfId="70" applyFont="1" applyFill="1" applyBorder="1" applyAlignment="1">
      <alignment horizontal="right"/>
    </xf>
    <xf numFmtId="0" fontId="11" fillId="25" borderId="11" xfId="70" applyFont="1" applyFill="1" applyBorder="1" applyAlignment="1">
      <alignment horizontal="center"/>
    </xf>
    <xf numFmtId="167" fontId="12" fillId="27" borderId="0" xfId="40" applyNumberFormat="1" applyFont="1" applyFill="1" applyBorder="1" applyAlignment="1">
      <alignment horizontal="right" wrapText="1" indent="2"/>
    </xf>
    <xf numFmtId="167" fontId="88" fillId="26" borderId="0" xfId="70" applyNumberFormat="1" applyFont="1" applyFill="1" applyBorder="1" applyAlignment="1">
      <alignment horizontal="right" indent="2"/>
    </xf>
    <xf numFmtId="0" fontId="12" fillId="24" borderId="0" xfId="40" applyFont="1" applyFill="1" applyBorder="1" applyAlignment="1">
      <alignment horizontal="left" indent="1"/>
    </xf>
    <xf numFmtId="0" fontId="12" fillId="25" borderId="0" xfId="70" applyFont="1" applyFill="1" applyBorder="1" applyAlignment="1">
      <alignment horizontal="left" indent="1"/>
    </xf>
    <xf numFmtId="0" fontId="9" fillId="25" borderId="0" xfId="70" applyFont="1" applyFill="1" applyBorder="1" applyAlignment="1">
      <alignment horizontal="left"/>
    </xf>
    <xf numFmtId="0" fontId="12" fillId="27" borderId="0" xfId="40" applyFont="1" applyFill="1" applyBorder="1" applyAlignment="1">
      <alignment horizontal="left" vertical="center"/>
    </xf>
    <xf numFmtId="0" fontId="2" fillId="0" borderId="18" xfId="70" applyFill="1" applyBorder="1"/>
    <xf numFmtId="0" fontId="2" fillId="25" borderId="18" xfId="70" applyFill="1" applyBorder="1" applyAlignment="1">
      <alignment horizontal="center"/>
    </xf>
    <xf numFmtId="0" fontId="49" fillId="25" borderId="0" xfId="70" applyFont="1" applyFill="1" applyBorder="1" applyAlignment="1">
      <alignment horizontal="left"/>
    </xf>
    <xf numFmtId="0" fontId="49" fillId="25" borderId="0" xfId="70" applyFont="1" applyFill="1" applyBorder="1" applyAlignment="1">
      <alignment horizontal="center"/>
    </xf>
    <xf numFmtId="0" fontId="2" fillId="25" borderId="0" xfId="70" applyFill="1" applyBorder="1" applyAlignment="1">
      <alignment horizontal="center"/>
    </xf>
    <xf numFmtId="0" fontId="125" fillId="25" borderId="20" xfId="70" applyFont="1" applyFill="1" applyBorder="1"/>
    <xf numFmtId="167" fontId="88" fillId="26" borderId="10" xfId="70" applyNumberFormat="1" applyFont="1" applyFill="1" applyBorder="1" applyAlignment="1">
      <alignment horizontal="right" indent="3"/>
    </xf>
    <xf numFmtId="167" fontId="88" fillId="26" borderId="0" xfId="70" applyNumberFormat="1" applyFont="1" applyFill="1" applyBorder="1" applyAlignment="1"/>
    <xf numFmtId="0" fontId="88" fillId="26" borderId="0" xfId="70" applyFont="1" applyFill="1" applyBorder="1" applyAlignment="1">
      <alignment vertical="center"/>
    </xf>
    <xf numFmtId="167" fontId="2" fillId="25" borderId="0" xfId="70" applyNumberFormat="1" applyFill="1" applyBorder="1"/>
    <xf numFmtId="167" fontId="11" fillId="27" borderId="0" xfId="40" applyNumberFormat="1" applyFont="1" applyFill="1" applyBorder="1" applyAlignment="1">
      <alignment horizontal="right" wrapText="1" indent="3"/>
    </xf>
    <xf numFmtId="0" fontId="11" fillId="26" borderId="0" xfId="70" applyFont="1" applyFill="1" applyBorder="1" applyAlignment="1">
      <alignment vertical="center"/>
    </xf>
    <xf numFmtId="167" fontId="12" fillId="26" borderId="0" xfId="70" applyNumberFormat="1" applyFont="1" applyFill="1" applyBorder="1" applyAlignment="1">
      <alignment horizontal="right" indent="2"/>
    </xf>
    <xf numFmtId="0" fontId="81" fillId="25" borderId="0" xfId="70" applyFont="1" applyFill="1" applyBorder="1"/>
    <xf numFmtId="3" fontId="103" fillId="25" borderId="0" xfId="70" applyNumberFormat="1" applyFont="1" applyFill="1" applyBorder="1" applyAlignment="1">
      <alignment horizontal="left"/>
    </xf>
    <xf numFmtId="0" fontId="10" fillId="25" borderId="0" xfId="70" applyFont="1" applyFill="1" applyBorder="1" applyAlignment="1">
      <alignment horizontal="center"/>
    </xf>
    <xf numFmtId="0" fontId="2" fillId="0" borderId="0" xfId="70" applyAlignment="1">
      <alignment horizontal="center"/>
    </xf>
    <xf numFmtId="0" fontId="2" fillId="26" borderId="0" xfId="70" applyFill="1" applyBorder="1" applyAlignment="1">
      <alignment vertical="center"/>
    </xf>
    <xf numFmtId="0" fontId="2" fillId="26" borderId="0" xfId="70" applyFill="1" applyAlignment="1">
      <alignment horizontal="center" vertical="center"/>
    </xf>
    <xf numFmtId="0" fontId="3" fillId="25" borderId="0" xfId="70" applyFont="1" applyFill="1"/>
    <xf numFmtId="0" fontId="3" fillId="25" borderId="20" xfId="70" applyFont="1" applyFill="1" applyBorder="1"/>
    <xf numFmtId="3" fontId="12" fillId="25" borderId="0" xfId="70" applyNumberFormat="1" applyFont="1" applyFill="1" applyBorder="1" applyAlignment="1"/>
    <xf numFmtId="3" fontId="12" fillId="25" borderId="0" xfId="70" applyNumberFormat="1" applyFont="1" applyFill="1" applyBorder="1" applyAlignment="1">
      <alignment horizontal="right"/>
    </xf>
    <xf numFmtId="0" fontId="3" fillId="25" borderId="0" xfId="70" applyFont="1" applyFill="1" applyAlignment="1">
      <alignment vertical="top"/>
    </xf>
    <xf numFmtId="0" fontId="3" fillId="25" borderId="20" xfId="70" applyFont="1" applyFill="1" applyBorder="1" applyAlignment="1">
      <alignment vertical="top"/>
    </xf>
    <xf numFmtId="0" fontId="3" fillId="25" borderId="0" xfId="70" applyFont="1" applyFill="1" applyBorder="1" applyAlignment="1">
      <alignment vertical="top"/>
    </xf>
    <xf numFmtId="0" fontId="3" fillId="0" borderId="0" xfId="70" applyFont="1" applyAlignment="1">
      <alignment vertical="top"/>
    </xf>
    <xf numFmtId="0" fontId="3" fillId="25" borderId="0" xfId="70" applyFont="1" applyFill="1" applyBorder="1" applyAlignment="1">
      <alignment horizontal="center"/>
    </xf>
    <xf numFmtId="0" fontId="3" fillId="26" borderId="0" xfId="70" applyFont="1" applyFill="1"/>
    <xf numFmtId="1" fontId="12" fillId="25" borderId="0" xfId="70" applyNumberFormat="1" applyFont="1" applyFill="1" applyBorder="1" applyAlignment="1"/>
    <xf numFmtId="0" fontId="5" fillId="25" borderId="0" xfId="70" applyFont="1" applyFill="1" applyBorder="1" applyAlignment="1">
      <alignment vertical="top"/>
    </xf>
    <xf numFmtId="0" fontId="14" fillId="31" borderId="20" xfId="70" applyFont="1" applyFill="1" applyBorder="1" applyAlignment="1">
      <alignment horizontal="center" vertical="center"/>
    </xf>
    <xf numFmtId="0" fontId="3" fillId="25" borderId="0" xfId="70" applyNumberFormat="1" applyFont="1" applyFill="1" applyBorder="1"/>
    <xf numFmtId="0" fontId="2" fillId="0" borderId="0" xfId="70" applyFill="1" applyAlignment="1">
      <alignment vertical="top"/>
    </xf>
    <xf numFmtId="0" fontId="2" fillId="0" borderId="0" xfId="70" applyFill="1" applyBorder="1" applyAlignment="1">
      <alignment vertical="top"/>
    </xf>
    <xf numFmtId="0" fontId="29" fillId="0" borderId="0" xfId="70" applyFont="1" applyFill="1" applyBorder="1"/>
    <xf numFmtId="0" fontId="5" fillId="0" borderId="0" xfId="70" applyFont="1" applyFill="1" applyBorder="1" applyAlignment="1">
      <alignment vertical="top"/>
    </xf>
    <xf numFmtId="0" fontId="13" fillId="0" borderId="0" xfId="70" applyFont="1" applyFill="1" applyBorder="1"/>
    <xf numFmtId="0" fontId="13" fillId="0" borderId="0" xfId="70" applyFont="1" applyFill="1" applyBorder="1" applyAlignment="1">
      <alignment horizontal="center"/>
    </xf>
    <xf numFmtId="49" fontId="12" fillId="0" borderId="0" xfId="70" applyNumberFormat="1" applyFont="1" applyFill="1" applyBorder="1" applyAlignment="1">
      <alignment horizontal="right"/>
    </xf>
    <xf numFmtId="0" fontId="83" fillId="0" borderId="0" xfId="70" applyFont="1"/>
    <xf numFmtId="0" fontId="114" fillId="37" borderId="0" xfId="68" applyFill="1" applyBorder="1" applyAlignment="1" applyProtection="1"/>
    <xf numFmtId="0" fontId="29" fillId="25" borderId="0" xfId="70" applyFont="1" applyFill="1" applyBorder="1" applyAlignment="1">
      <alignment vertical="top"/>
    </xf>
    <xf numFmtId="0" fontId="12" fillId="25" borderId="0" xfId="70" applyFont="1" applyFill="1" applyBorder="1" applyAlignment="1">
      <alignment vertical="top"/>
    </xf>
    <xf numFmtId="1" fontId="12" fillId="25" borderId="0" xfId="70" applyNumberFormat="1" applyFont="1" applyFill="1" applyBorder="1" applyAlignment="1">
      <alignment horizontal="center" vertical="top"/>
    </xf>
    <xf numFmtId="1" fontId="12" fillId="25" borderId="0" xfId="70" applyNumberFormat="1" applyFont="1" applyFill="1" applyBorder="1" applyAlignment="1">
      <alignment vertical="top"/>
    </xf>
    <xf numFmtId="0" fontId="2" fillId="25" borderId="0" xfId="70" applyNumberFormat="1" applyFont="1" applyFill="1" applyBorder="1" applyAlignment="1">
      <alignment vertical="top"/>
    </xf>
    <xf numFmtId="0" fontId="3" fillId="0" borderId="0" xfId="62" applyFont="1" applyAlignment="1">
      <alignment horizontal="right"/>
    </xf>
    <xf numFmtId="0" fontId="16" fillId="25" borderId="0" xfId="62" applyFont="1" applyFill="1" applyBorder="1" applyAlignment="1">
      <alignment horizontal="justify" wrapText="1"/>
    </xf>
    <xf numFmtId="0" fontId="11" fillId="25" borderId="0" xfId="62" applyFont="1" applyFill="1" applyBorder="1" applyAlignment="1">
      <alignment horizontal="left" indent="1"/>
    </xf>
    <xf numFmtId="0" fontId="29" fillId="25" borderId="0" xfId="62" applyFont="1" applyFill="1" applyBorder="1" applyAlignment="1">
      <alignment wrapText="1"/>
    </xf>
    <xf numFmtId="0" fontId="9" fillId="25" borderId="22" xfId="62" applyFont="1" applyFill="1" applyBorder="1" applyAlignment="1">
      <alignment horizontal="left"/>
    </xf>
    <xf numFmtId="3" fontId="57" fillId="0" borderId="0" xfId="62" applyNumberFormat="1" applyFont="1" applyAlignment="1">
      <alignment vertical="center"/>
    </xf>
    <xf numFmtId="1" fontId="2" fillId="0" borderId="0" xfId="70" applyNumberFormat="1"/>
    <xf numFmtId="0" fontId="61" fillId="25" borderId="19" xfId="0" applyFont="1" applyFill="1" applyBorder="1"/>
    <xf numFmtId="0" fontId="5" fillId="25" borderId="19" xfId="0" applyFont="1" applyFill="1" applyBorder="1" applyAlignment="1"/>
    <xf numFmtId="0" fontId="2" fillId="0" borderId="0" xfId="62" applyFill="1" applyBorder="1"/>
    <xf numFmtId="0" fontId="2" fillId="0" borderId="0" xfId="62" applyFill="1" applyBorder="1" applyAlignment="1"/>
    <xf numFmtId="0" fontId="5" fillId="0" borderId="0" xfId="62" applyFont="1" applyAlignment="1">
      <alignment vertical="center"/>
    </xf>
    <xf numFmtId="0" fontId="12" fillId="25" borderId="12" xfId="70" applyFont="1" applyFill="1" applyBorder="1" applyAlignment="1">
      <alignment horizontal="center" vertical="center" wrapText="1"/>
    </xf>
    <xf numFmtId="0" fontId="88" fillId="26" borderId="0" xfId="70" applyFont="1" applyFill="1" applyBorder="1" applyAlignment="1">
      <alignment horizontal="left"/>
    </xf>
    <xf numFmtId="3" fontId="2" fillId="25" borderId="0" xfId="70" applyNumberFormat="1" applyFill="1"/>
    <xf numFmtId="0" fontId="11" fillId="25" borderId="18" xfId="70" applyFont="1" applyFill="1" applyBorder="1" applyAlignment="1"/>
    <xf numFmtId="0" fontId="130" fillId="0" borderId="0" xfId="0" applyFont="1" applyAlignment="1"/>
    <xf numFmtId="0" fontId="97" fillId="25" borderId="19" xfId="63" applyFont="1" applyFill="1" applyBorder="1" applyAlignment="1"/>
    <xf numFmtId="0" fontId="16" fillId="26" borderId="0" xfId="63" applyFont="1" applyFill="1" applyBorder="1" applyAlignment="1">
      <alignment horizontal="left"/>
    </xf>
    <xf numFmtId="0" fontId="29" fillId="26" borderId="0" xfId="63" applyFont="1" applyFill="1" applyBorder="1"/>
    <xf numFmtId="3" fontId="131" fillId="26" borderId="0" xfId="63" applyNumberFormat="1" applyFont="1" applyFill="1" applyBorder="1" applyAlignment="1">
      <alignment horizontal="center"/>
    </xf>
    <xf numFmtId="3" fontId="131" fillId="26" borderId="0" xfId="63" applyNumberFormat="1" applyFont="1" applyFill="1" applyBorder="1" applyAlignment="1">
      <alignment horizontal="right"/>
    </xf>
    <xf numFmtId="167" fontId="84" fillId="26" borderId="0" xfId="62" applyNumberFormat="1" applyFont="1" applyFill="1" applyBorder="1" applyAlignment="1">
      <alignment horizontal="center"/>
    </xf>
    <xf numFmtId="167" fontId="12" fillId="26" borderId="0" xfId="62" applyNumberFormat="1" applyFont="1" applyFill="1" applyBorder="1" applyAlignment="1">
      <alignment horizontal="center"/>
    </xf>
    <xf numFmtId="164" fontId="63" fillId="26" borderId="0" xfId="40" applyNumberFormat="1" applyFont="1" applyFill="1" applyBorder="1" applyAlignment="1">
      <alignment horizontal="center" wrapText="1"/>
    </xf>
    <xf numFmtId="165" fontId="108" fillId="26" borderId="0" xfId="70" applyNumberFormat="1" applyFont="1" applyFill="1" applyBorder="1"/>
    <xf numFmtId="165" fontId="9" fillId="26" borderId="0" xfId="70" applyNumberFormat="1" applyFont="1" applyFill="1" applyBorder="1" applyAlignment="1">
      <alignment horizontal="right"/>
    </xf>
    <xf numFmtId="0" fontId="9" fillId="26" borderId="0" xfId="62" applyFont="1" applyFill="1" applyBorder="1" applyAlignment="1">
      <alignment horizontal="left" indent="1"/>
    </xf>
    <xf numFmtId="0" fontId="9" fillId="26" borderId="0" xfId="62" applyFont="1" applyFill="1" applyBorder="1" applyAlignment="1"/>
    <xf numFmtId="0" fontId="85" fillId="26" borderId="0" xfId="62" applyFont="1" applyFill="1" applyBorder="1" applyAlignment="1">
      <alignment horizontal="left" indent="1"/>
    </xf>
    <xf numFmtId="0" fontId="9" fillId="26" borderId="36" xfId="62" applyFont="1" applyFill="1" applyBorder="1" applyAlignment="1">
      <alignment horizontal="left" indent="1"/>
    </xf>
    <xf numFmtId="0" fontId="9" fillId="26" borderId="36" xfId="62" applyFont="1" applyFill="1" applyBorder="1" applyAlignment="1"/>
    <xf numFmtId="165" fontId="12" fillId="26" borderId="0" xfId="70" applyNumberFormat="1" applyFont="1" applyFill="1" applyBorder="1" applyAlignment="1">
      <alignment horizontal="center"/>
    </xf>
    <xf numFmtId="0" fontId="16" fillId="25" borderId="0" xfId="0" applyFont="1" applyFill="1" applyBorder="1" applyAlignment="1">
      <alignment horizontal="right"/>
    </xf>
    <xf numFmtId="0" fontId="11" fillId="25" borderId="11" xfId="0" applyFont="1" applyFill="1" applyBorder="1" applyAlignment="1">
      <alignment horizontal="center"/>
    </xf>
    <xf numFmtId="0" fontId="88" fillId="25" borderId="0" xfId="0" applyFont="1" applyFill="1" applyBorder="1" applyAlignment="1">
      <alignment horizontal="left"/>
    </xf>
    <xf numFmtId="0" fontId="16" fillId="25" borderId="0" xfId="0" applyFont="1" applyFill="1" applyBorder="1" applyAlignment="1">
      <alignment vertical="top"/>
    </xf>
    <xf numFmtId="0" fontId="5" fillId="25" borderId="0" xfId="0" applyFont="1" applyFill="1" applyBorder="1"/>
    <xf numFmtId="0" fontId="12" fillId="25" borderId="0" xfId="0" applyFont="1" applyFill="1" applyBorder="1" applyAlignment="1">
      <alignment horizontal="right"/>
    </xf>
    <xf numFmtId="0" fontId="9" fillId="25" borderId="0" xfId="70" applyFont="1" applyFill="1" applyBorder="1" applyAlignment="1">
      <alignment horizontal="left"/>
    </xf>
    <xf numFmtId="0" fontId="10" fillId="25" borderId="0" xfId="0" applyFont="1" applyFill="1" applyBorder="1"/>
    <xf numFmtId="0" fontId="2" fillId="25" borderId="19" xfId="70" applyFill="1" applyBorder="1"/>
    <xf numFmtId="0" fontId="93" fillId="26" borderId="15" xfId="70" applyFont="1" applyFill="1" applyBorder="1" applyAlignment="1">
      <alignment vertical="center"/>
    </xf>
    <xf numFmtId="0" fontId="121" fillId="26" borderId="16" xfId="70" applyFont="1" applyFill="1" applyBorder="1" applyAlignment="1">
      <alignment vertical="center"/>
    </xf>
    <xf numFmtId="0" fontId="121" fillId="26" borderId="17" xfId="70" applyFont="1" applyFill="1" applyBorder="1" applyAlignment="1">
      <alignment vertical="center"/>
    </xf>
    <xf numFmtId="0" fontId="68" fillId="25" borderId="0" xfId="70" applyFont="1" applyFill="1"/>
    <xf numFmtId="0" fontId="68" fillId="25" borderId="0" xfId="70" applyFont="1" applyFill="1" applyBorder="1"/>
    <xf numFmtId="0" fontId="72" fillId="25" borderId="19" xfId="70" applyFont="1" applyFill="1" applyBorder="1"/>
    <xf numFmtId="0" fontId="68" fillId="0" borderId="0" xfId="70" applyFont="1"/>
    <xf numFmtId="0" fontId="69" fillId="0" borderId="0" xfId="70" applyFont="1"/>
    <xf numFmtId="0" fontId="69" fillId="25" borderId="0" xfId="70" applyFont="1" applyFill="1"/>
    <xf numFmtId="0" fontId="69" fillId="25" borderId="0" xfId="70" applyFont="1" applyFill="1" applyBorder="1"/>
    <xf numFmtId="0" fontId="76" fillId="25" borderId="19" xfId="70" applyFont="1" applyFill="1" applyBorder="1"/>
    <xf numFmtId="0" fontId="69" fillId="26" borderId="0" xfId="70" applyFont="1" applyFill="1"/>
    <xf numFmtId="0" fontId="5" fillId="25" borderId="0" xfId="70" applyFont="1" applyFill="1" applyBorder="1" applyAlignment="1">
      <alignment vertical="center"/>
    </xf>
    <xf numFmtId="0" fontId="2" fillId="0" borderId="0" xfId="70" applyBorder="1" applyAlignment="1">
      <alignment vertical="center"/>
    </xf>
    <xf numFmtId="0" fontId="94" fillId="25" borderId="0" xfId="70" applyFont="1" applyFill="1" applyBorder="1" applyAlignment="1">
      <alignment horizontal="left" vertical="center"/>
    </xf>
    <xf numFmtId="0" fontId="14" fillId="32" borderId="19" xfId="70" applyFont="1" applyFill="1" applyBorder="1" applyAlignment="1">
      <alignment horizontal="center" vertical="center"/>
    </xf>
    <xf numFmtId="3" fontId="3" fillId="25" borderId="22" xfId="70" applyNumberFormat="1" applyFont="1" applyFill="1" applyBorder="1" applyAlignment="1">
      <alignment horizontal="center"/>
    </xf>
    <xf numFmtId="0" fontId="3" fillId="25" borderId="22" xfId="70" applyFont="1" applyFill="1" applyBorder="1" applyAlignment="1">
      <alignment horizontal="center"/>
    </xf>
    <xf numFmtId="3" fontId="3" fillId="25" borderId="0" xfId="70" applyNumberFormat="1" applyFont="1" applyFill="1" applyBorder="1" applyAlignment="1">
      <alignment horizontal="center"/>
    </xf>
    <xf numFmtId="0" fontId="15" fillId="26" borderId="16" xfId="70" applyFont="1" applyFill="1" applyBorder="1" applyAlignment="1">
      <alignment vertical="center"/>
    </xf>
    <xf numFmtId="0" fontId="63" fillId="26" borderId="16" xfId="70" applyFont="1" applyFill="1" applyBorder="1" applyAlignment="1">
      <alignment horizontal="center" vertical="center"/>
    </xf>
    <xf numFmtId="0" fontId="63" fillId="26" borderId="17" xfId="70" applyFont="1" applyFill="1" applyBorder="1" applyAlignment="1">
      <alignment horizontal="center" vertical="center"/>
    </xf>
    <xf numFmtId="0" fontId="15" fillId="25" borderId="0" xfId="70" applyFont="1" applyFill="1" applyBorder="1" applyAlignment="1">
      <alignment vertical="center"/>
    </xf>
    <xf numFmtId="0" fontId="63" fillId="25" borderId="0" xfId="70" applyFont="1" applyFill="1" applyBorder="1" applyAlignment="1">
      <alignment horizontal="center" vertical="center"/>
    </xf>
    <xf numFmtId="0" fontId="89" fillId="25" borderId="0" xfId="70" applyFont="1" applyFill="1"/>
    <xf numFmtId="0" fontId="89" fillId="0" borderId="0" xfId="70" applyFont="1"/>
    <xf numFmtId="0" fontId="89" fillId="0" borderId="0" xfId="70" applyFont="1" applyFill="1"/>
    <xf numFmtId="165" fontId="91" fillId="26" borderId="0" xfId="70" applyNumberFormat="1" applyFont="1" applyFill="1" applyBorder="1" applyAlignment="1">
      <alignment horizontal="right" vertical="center"/>
    </xf>
    <xf numFmtId="165" fontId="12" fillId="26" borderId="0" xfId="70" applyNumberFormat="1" applyFont="1" applyFill="1" applyBorder="1" applyAlignment="1">
      <alignment horizontal="right" vertical="center"/>
    </xf>
    <xf numFmtId="165" fontId="3" fillId="25" borderId="0" xfId="70" applyNumberFormat="1" applyFont="1" applyFill="1" applyBorder="1" applyAlignment="1">
      <alignment horizontal="right" vertical="center"/>
    </xf>
    <xf numFmtId="0" fontId="88" fillId="25" borderId="0" xfId="70" applyFont="1" applyFill="1" applyBorder="1" applyAlignment="1">
      <alignment horizontal="center" vertical="center"/>
    </xf>
    <xf numFmtId="165" fontId="91" fillId="25" borderId="0" xfId="70" applyNumberFormat="1" applyFont="1" applyFill="1" applyBorder="1" applyAlignment="1">
      <alignment horizontal="center" vertical="center"/>
    </xf>
    <xf numFmtId="165" fontId="88" fillId="26" borderId="0" xfId="70" applyNumberFormat="1" applyFont="1" applyFill="1" applyBorder="1" applyAlignment="1">
      <alignment horizontal="right" vertical="center" wrapText="1"/>
    </xf>
    <xf numFmtId="0" fontId="92" fillId="25" borderId="0" xfId="70" applyFont="1" applyFill="1" applyAlignment="1">
      <alignment vertical="center"/>
    </xf>
    <xf numFmtId="0" fontId="92" fillId="25" borderId="20" xfId="70" applyFont="1" applyFill="1" applyBorder="1" applyAlignment="1">
      <alignment vertical="center"/>
    </xf>
    <xf numFmtId="0" fontId="92" fillId="0" borderId="0" xfId="70" applyFont="1" applyFill="1" applyBorder="1" applyAlignment="1">
      <alignment vertical="center"/>
    </xf>
    <xf numFmtId="165" fontId="88" fillId="26" borderId="0" xfId="70" applyNumberFormat="1" applyFont="1" applyFill="1" applyBorder="1" applyAlignment="1">
      <alignment horizontal="right" vertical="center"/>
    </xf>
    <xf numFmtId="0" fontId="92" fillId="0" borderId="0" xfId="70" applyFont="1" applyAlignment="1">
      <alignment vertical="center"/>
    </xf>
    <xf numFmtId="0" fontId="92" fillId="0" borderId="0" xfId="70" applyFont="1" applyFill="1" applyAlignment="1">
      <alignment vertical="center"/>
    </xf>
    <xf numFmtId="49" fontId="12" fillId="25" borderId="0" xfId="70" applyNumberFormat="1" applyFont="1" applyFill="1" applyBorder="1" applyAlignment="1">
      <alignment horizontal="left" indent="1"/>
    </xf>
    <xf numFmtId="165" fontId="3" fillId="25" borderId="0" xfId="70" applyNumberFormat="1" applyFont="1" applyFill="1" applyBorder="1" applyAlignment="1">
      <alignment horizontal="center" vertical="center"/>
    </xf>
    <xf numFmtId="49" fontId="91" fillId="25" borderId="0" xfId="70" applyNumberFormat="1" applyFont="1" applyFill="1" applyBorder="1" applyAlignment="1">
      <alignment horizontal="left" indent="1"/>
    </xf>
    <xf numFmtId="0" fontId="88" fillId="0" borderId="0" xfId="70" applyFont="1"/>
    <xf numFmtId="0" fontId="24" fillId="25" borderId="0" xfId="70" applyFont="1" applyFill="1"/>
    <xf numFmtId="0" fontId="24" fillId="25" borderId="20" xfId="70" applyFont="1" applyFill="1" applyBorder="1"/>
    <xf numFmtId="49" fontId="11" fillId="25" borderId="0" xfId="70" applyNumberFormat="1" applyFont="1" applyFill="1" applyBorder="1" applyAlignment="1">
      <alignment horizontal="left" indent="1"/>
    </xf>
    <xf numFmtId="0" fontId="24" fillId="0" borderId="0" xfId="70" applyFont="1"/>
    <xf numFmtId="0" fontId="24" fillId="0" borderId="0" xfId="70" applyFont="1" applyFill="1"/>
    <xf numFmtId="0" fontId="88" fillId="25" borderId="0" xfId="70" applyFont="1" applyFill="1"/>
    <xf numFmtId="0" fontId="88" fillId="25" borderId="20" xfId="70" applyFont="1" applyFill="1" applyBorder="1"/>
    <xf numFmtId="49" fontId="88" fillId="25" borderId="0" xfId="70" applyNumberFormat="1" applyFont="1" applyFill="1" applyBorder="1" applyAlignment="1">
      <alignment horizontal="left" indent="1"/>
    </xf>
    <xf numFmtId="0" fontId="88" fillId="0" borderId="0" xfId="70" applyFont="1" applyFill="1"/>
    <xf numFmtId="0" fontId="68" fillId="25" borderId="20" xfId="70" applyFont="1" applyFill="1" applyBorder="1"/>
    <xf numFmtId="0" fontId="67" fillId="25" borderId="0" xfId="70" applyFont="1" applyFill="1" applyBorder="1" applyAlignment="1">
      <alignment horizontal="left"/>
    </xf>
    <xf numFmtId="0" fontId="67" fillId="25" borderId="0" xfId="70" applyFont="1" applyFill="1" applyBorder="1" applyAlignment="1">
      <alignment horizontal="justify" vertical="center"/>
    </xf>
    <xf numFmtId="165" fontId="67" fillId="25" borderId="0" xfId="70" applyNumberFormat="1" applyFont="1" applyFill="1" applyBorder="1" applyAlignment="1">
      <alignment horizontal="center" vertical="center"/>
    </xf>
    <xf numFmtId="165" fontId="67" fillId="25" borderId="0" xfId="70" applyNumberFormat="1" applyFont="1" applyFill="1" applyBorder="1" applyAlignment="1">
      <alignment horizontal="right" vertical="center" wrapText="1"/>
    </xf>
    <xf numFmtId="0" fontId="14" fillId="32" borderId="20" xfId="70" applyFont="1" applyFill="1" applyBorder="1" applyAlignment="1">
      <alignment horizontal="center" vertical="center"/>
    </xf>
    <xf numFmtId="0" fontId="2" fillId="25" borderId="0" xfId="70" applyFont="1" applyFill="1" applyBorder="1"/>
    <xf numFmtId="49" fontId="3" fillId="25" borderId="0" xfId="70" applyNumberFormat="1" applyFont="1" applyFill="1" applyBorder="1" applyAlignment="1">
      <alignment horizontal="center"/>
    </xf>
    <xf numFmtId="49" fontId="12" fillId="25" borderId="0" xfId="70" applyNumberFormat="1" applyFont="1" applyFill="1" applyBorder="1" applyAlignment="1">
      <alignment horizontal="center"/>
    </xf>
    <xf numFmtId="0" fontId="12" fillId="25" borderId="0" xfId="70" applyNumberFormat="1" applyFont="1" applyFill="1" applyBorder="1" applyAlignment="1">
      <alignment horizontal="center"/>
    </xf>
    <xf numFmtId="0" fontId="2" fillId="0" borderId="0" xfId="70" applyFont="1"/>
    <xf numFmtId="3" fontId="2" fillId="0" borderId="0" xfId="70" applyNumberFormat="1" applyFont="1" applyAlignment="1">
      <alignment horizontal="center"/>
    </xf>
    <xf numFmtId="0" fontId="2" fillId="0" borderId="0" xfId="70" applyFont="1" applyAlignment="1">
      <alignment horizontal="center"/>
    </xf>
    <xf numFmtId="3" fontId="2" fillId="0" borderId="0" xfId="70" applyNumberFormat="1" applyAlignment="1">
      <alignment horizontal="center"/>
    </xf>
    <xf numFmtId="0" fontId="88" fillId="25" borderId="0" xfId="70" applyFont="1" applyFill="1" applyBorder="1" applyAlignment="1">
      <alignment horizontal="left"/>
    </xf>
    <xf numFmtId="0" fontId="3" fillId="0" borderId="0" xfId="70" applyFont="1" applyAlignment="1">
      <alignment horizontal="right"/>
    </xf>
    <xf numFmtId="0" fontId="30" fillId="25" borderId="0" xfId="70" applyFont="1" applyFill="1" applyAlignment="1">
      <alignment vertical="center"/>
    </xf>
    <xf numFmtId="0" fontId="30" fillId="25" borderId="20" xfId="70" applyFont="1" applyFill="1" applyBorder="1" applyAlignment="1">
      <alignment vertical="center"/>
    </xf>
    <xf numFmtId="0" fontId="88" fillId="25" borderId="0" xfId="70" applyFont="1" applyFill="1" applyBorder="1" applyAlignment="1">
      <alignment horizontal="left" vertical="center"/>
    </xf>
    <xf numFmtId="0" fontId="97" fillId="25" borderId="0" xfId="70" applyFont="1" applyFill="1" applyBorder="1" applyAlignment="1">
      <alignment horizontal="left" vertical="center"/>
    </xf>
    <xf numFmtId="0" fontId="30" fillId="0" borderId="0" xfId="70" applyFont="1" applyAlignment="1">
      <alignment vertical="center"/>
    </xf>
    <xf numFmtId="0" fontId="30" fillId="26" borderId="0" xfId="70" applyFont="1" applyFill="1" applyBorder="1" applyAlignment="1">
      <alignment vertical="center"/>
    </xf>
    <xf numFmtId="0" fontId="32" fillId="26" borderId="0" xfId="70" applyFont="1" applyFill="1" applyBorder="1" applyAlignment="1">
      <alignment vertical="center"/>
    </xf>
    <xf numFmtId="0" fontId="30" fillId="0" borderId="0" xfId="70" applyFont="1" applyBorder="1" applyAlignment="1">
      <alignment vertical="center"/>
    </xf>
    <xf numFmtId="164" fontId="2" fillId="26" borderId="0" xfId="70" applyNumberFormat="1" applyFill="1" applyBorder="1"/>
    <xf numFmtId="0" fontId="13" fillId="25" borderId="0" xfId="70" applyFont="1" applyFill="1" applyBorder="1" applyAlignment="1">
      <alignment vertical="center"/>
    </xf>
    <xf numFmtId="0" fontId="4" fillId="25" borderId="0" xfId="70" applyFont="1" applyFill="1" applyBorder="1" applyAlignment="1">
      <alignment vertical="center"/>
    </xf>
    <xf numFmtId="0" fontId="30" fillId="25" borderId="20" xfId="70" applyFont="1" applyFill="1" applyBorder="1"/>
    <xf numFmtId="0" fontId="32" fillId="25" borderId="0" xfId="70" applyFont="1" applyFill="1" applyBorder="1"/>
    <xf numFmtId="3" fontId="12" fillId="25" borderId="0" xfId="70" applyNumberFormat="1" applyFont="1" applyFill="1" applyBorder="1"/>
    <xf numFmtId="0" fontId="9" fillId="25" borderId="0" xfId="70" applyFont="1" applyFill="1" applyAlignment="1"/>
    <xf numFmtId="0" fontId="9" fillId="25" borderId="20" xfId="70" applyFont="1" applyFill="1" applyBorder="1" applyAlignment="1"/>
    <xf numFmtId="0" fontId="9" fillId="25" borderId="0" xfId="70" applyFont="1" applyFill="1" applyBorder="1" applyAlignment="1"/>
    <xf numFmtId="0" fontId="9" fillId="0" borderId="0" xfId="70" applyFont="1" applyAlignment="1"/>
    <xf numFmtId="3" fontId="3" fillId="25" borderId="0" xfId="70" applyNumberFormat="1" applyFont="1" applyFill="1" applyBorder="1"/>
    <xf numFmtId="0" fontId="2" fillId="0" borderId="20" xfId="70" applyBorder="1"/>
    <xf numFmtId="0" fontId="16" fillId="25" borderId="0" xfId="70" applyFont="1" applyFill="1" applyBorder="1" applyAlignment="1">
      <alignment vertical="center"/>
    </xf>
    <xf numFmtId="0" fontId="12" fillId="25" borderId="0" xfId="70" applyFont="1" applyFill="1" applyBorder="1" applyAlignment="1">
      <alignment horizontal="left" vertical="center"/>
    </xf>
    <xf numFmtId="0" fontId="14" fillId="40" borderId="20" xfId="70" applyFont="1" applyFill="1" applyBorder="1" applyAlignment="1">
      <alignment horizontal="center" vertical="center"/>
    </xf>
    <xf numFmtId="0" fontId="21" fillId="0" borderId="0" xfId="70" applyFont="1" applyFill="1"/>
    <xf numFmtId="3" fontId="2" fillId="0" borderId="0" xfId="70" applyNumberFormat="1" applyFill="1"/>
    <xf numFmtId="0" fontId="21" fillId="0" borderId="0" xfId="70" applyFont="1"/>
    <xf numFmtId="0" fontId="11" fillId="24" borderId="0" xfId="40" applyFont="1" applyFill="1" applyBorder="1" applyAlignment="1">
      <alignment horizontal="left" indent="2"/>
    </xf>
    <xf numFmtId="0" fontId="88" fillId="25" borderId="0" xfId="70" applyFont="1" applyFill="1" applyBorder="1" applyAlignment="1">
      <alignment horizontal="left"/>
    </xf>
    <xf numFmtId="0" fontId="12" fillId="25" borderId="0" xfId="70" applyNumberFormat="1" applyFont="1" applyFill="1" applyBorder="1" applyAlignment="1">
      <alignment horizontal="left"/>
    </xf>
    <xf numFmtId="0" fontId="12" fillId="25" borderId="0" xfId="70" applyNumberFormat="1" applyFont="1" applyFill="1" applyBorder="1" applyAlignment="1">
      <alignment horizontal="right"/>
    </xf>
    <xf numFmtId="0" fontId="11" fillId="25" borderId="0" xfId="70" applyFont="1" applyFill="1" applyBorder="1" applyAlignment="1">
      <alignment horizontal="left"/>
    </xf>
    <xf numFmtId="0" fontId="11" fillId="25" borderId="18" xfId="70" applyFont="1" applyFill="1" applyBorder="1" applyAlignment="1">
      <alignment horizontal="right"/>
    </xf>
    <xf numFmtId="0" fontId="9" fillId="25" borderId="22" xfId="62" applyFont="1" applyFill="1" applyBorder="1" applyAlignment="1">
      <alignment horizontal="left"/>
    </xf>
    <xf numFmtId="0" fontId="9" fillId="25" borderId="23" xfId="70" applyFont="1" applyFill="1" applyBorder="1" applyAlignment="1">
      <alignment horizontal="left"/>
    </xf>
    <xf numFmtId="0" fontId="9" fillId="25" borderId="22" xfId="70" applyFont="1" applyFill="1" applyBorder="1" applyAlignment="1">
      <alignment horizontal="left"/>
    </xf>
    <xf numFmtId="0" fontId="97" fillId="26" borderId="0" xfId="70" applyFont="1" applyFill="1" applyBorder="1" applyAlignment="1">
      <alignment horizontal="left"/>
    </xf>
    <xf numFmtId="0" fontId="29" fillId="24" borderId="0" xfId="40" applyFont="1" applyFill="1" applyBorder="1" applyAlignment="1">
      <alignment horizontal="left" vertical="top" wrapText="1"/>
    </xf>
    <xf numFmtId="3" fontId="97" fillId="26" borderId="0" xfId="70" applyNumberFormat="1" applyFont="1" applyFill="1" applyBorder="1" applyAlignment="1">
      <alignment horizontal="left"/>
    </xf>
    <xf numFmtId="0" fontId="16" fillId="24" borderId="19" xfId="61" applyFont="1" applyFill="1" applyBorder="1" applyAlignment="1">
      <alignment horizontal="left" wrapText="1"/>
    </xf>
    <xf numFmtId="49" fontId="12" fillId="25" borderId="0" xfId="70" applyNumberFormat="1" applyFont="1" applyFill="1" applyBorder="1" applyAlignment="1">
      <alignment horizontal="left"/>
    </xf>
    <xf numFmtId="0" fontId="12" fillId="25" borderId="0" xfId="70" applyNumberFormat="1" applyFont="1" applyFill="1" applyBorder="1" applyAlignment="1">
      <alignment horizontal="left"/>
    </xf>
    <xf numFmtId="3" fontId="100" fillId="27" borderId="0" xfId="40" applyNumberFormat="1" applyFont="1" applyFill="1" applyBorder="1" applyAlignment="1">
      <alignment horizontal="right" wrapText="1"/>
    </xf>
    <xf numFmtId="4" fontId="100" fillId="27" borderId="0" xfId="40" applyNumberFormat="1" applyFont="1" applyFill="1" applyBorder="1" applyAlignment="1">
      <alignment horizontal="right" wrapText="1"/>
    </xf>
    <xf numFmtId="3" fontId="2" fillId="0" borderId="0" xfId="70" applyNumberFormat="1" applyFill="1" applyAlignment="1">
      <alignment horizontal="center"/>
    </xf>
    <xf numFmtId="0" fontId="2" fillId="0" borderId="0" xfId="70" applyFont="1" applyFill="1"/>
    <xf numFmtId="3" fontId="11" fillId="26" borderId="0" xfId="40" applyNumberFormat="1" applyFont="1" applyFill="1" applyBorder="1" applyAlignment="1">
      <alignment horizontal="right" wrapText="1"/>
    </xf>
    <xf numFmtId="3" fontId="9" fillId="26" borderId="10" xfId="70" applyNumberFormat="1" applyFont="1" applyFill="1" applyBorder="1" applyAlignment="1">
      <alignment horizontal="center"/>
    </xf>
    <xf numFmtId="3" fontId="2" fillId="26" borderId="0" xfId="70" applyNumberFormat="1" applyFill="1" applyBorder="1" applyAlignment="1">
      <alignment horizontal="center"/>
    </xf>
    <xf numFmtId="164" fontId="88" fillId="26" borderId="0" xfId="40" applyNumberFormat="1" applyFont="1" applyFill="1" applyBorder="1" applyAlignment="1">
      <alignment horizontal="right" indent="1"/>
    </xf>
    <xf numFmtId="0" fontId="89" fillId="26" borderId="0" xfId="70" applyFont="1" applyFill="1"/>
    <xf numFmtId="165" fontId="89" fillId="26" borderId="0" xfId="70" applyNumberFormat="1" applyFont="1" applyFill="1" applyBorder="1" applyAlignment="1">
      <alignment horizontal="center" vertical="center"/>
    </xf>
    <xf numFmtId="165" fontId="2" fillId="26" borderId="0" xfId="70" applyNumberFormat="1" applyFont="1" applyFill="1" applyBorder="1" applyAlignment="1">
      <alignment horizontal="center" vertical="center"/>
    </xf>
    <xf numFmtId="0" fontId="92" fillId="26" borderId="0" xfId="70" applyFont="1" applyFill="1" applyAlignment="1">
      <alignment vertical="center"/>
    </xf>
    <xf numFmtId="165" fontId="24" fillId="26" borderId="0" xfId="70" applyNumberFormat="1" applyFont="1" applyFill="1" applyBorder="1" applyAlignment="1">
      <alignment horizontal="center" vertical="center"/>
    </xf>
    <xf numFmtId="165" fontId="88" fillId="26" borderId="0" xfId="70" applyNumberFormat="1" applyFont="1" applyFill="1" applyBorder="1" applyAlignment="1">
      <alignment horizontal="center" vertical="center"/>
    </xf>
    <xf numFmtId="0" fontId="12" fillId="26" borderId="0" xfId="70" applyNumberFormat="1" applyFont="1" applyFill="1" applyBorder="1" applyAlignment="1">
      <alignment horizontal="right"/>
    </xf>
    <xf numFmtId="164" fontId="16" fillId="46" borderId="0" xfId="40" applyNumberFormat="1" applyFont="1" applyFill="1" applyBorder="1" applyAlignment="1">
      <alignment horizontal="right" wrapText="1"/>
    </xf>
    <xf numFmtId="164" fontId="2" fillId="0" borderId="0" xfId="70" applyNumberFormat="1"/>
    <xf numFmtId="165" fontId="88" fillId="25" borderId="0" xfId="0" applyNumberFormat="1" applyFont="1" applyFill="1" applyBorder="1" applyAlignment="1">
      <alignment horizontal="right" vertical="center"/>
    </xf>
    <xf numFmtId="165" fontId="3" fillId="25" borderId="0" xfId="0" applyNumberFormat="1" applyFont="1" applyFill="1" applyBorder="1" applyAlignment="1">
      <alignment horizontal="right"/>
    </xf>
    <xf numFmtId="164" fontId="12" fillId="24" borderId="59" xfId="40" applyNumberFormat="1" applyFont="1" applyFill="1" applyBorder="1" applyAlignment="1">
      <alignment horizontal="center" wrapText="1"/>
    </xf>
    <xf numFmtId="164" fontId="11" fillId="24" borderId="60" xfId="40" applyNumberFormat="1" applyFont="1" applyFill="1" applyBorder="1" applyAlignment="1">
      <alignment horizontal="center" wrapText="1"/>
    </xf>
    <xf numFmtId="164" fontId="11" fillId="24" borderId="61" xfId="40" applyNumberFormat="1" applyFont="1" applyFill="1" applyBorder="1" applyAlignment="1">
      <alignment horizontal="center" wrapText="1"/>
    </xf>
    <xf numFmtId="0" fontId="11" fillId="25" borderId="63" xfId="70" applyFont="1" applyFill="1" applyBorder="1" applyAlignment="1">
      <alignment horizontal="center"/>
    </xf>
    <xf numFmtId="0" fontId="11" fillId="25" borderId="64" xfId="0" applyFont="1" applyFill="1" applyBorder="1" applyAlignment="1">
      <alignment horizontal="center"/>
    </xf>
    <xf numFmtId="0" fontId="11" fillId="25" borderId="64" xfId="62" applyFont="1" applyFill="1" applyBorder="1" applyAlignment="1">
      <alignment horizontal="center"/>
    </xf>
    <xf numFmtId="0" fontId="11" fillId="25" borderId="65" xfId="62" applyFont="1" applyFill="1" applyBorder="1" applyAlignment="1">
      <alignment horizontal="center"/>
    </xf>
    <xf numFmtId="3" fontId="100" fillId="27" borderId="0" xfId="40" applyNumberFormat="1" applyFont="1" applyFill="1" applyBorder="1" applyAlignment="1">
      <alignment wrapText="1"/>
    </xf>
    <xf numFmtId="4" fontId="100" fillId="27" borderId="0" xfId="40" applyNumberFormat="1" applyFont="1" applyFill="1" applyBorder="1" applyAlignment="1">
      <alignment wrapText="1"/>
    </xf>
    <xf numFmtId="0" fontId="11" fillId="26" borderId="63" xfId="70" applyFont="1" applyFill="1" applyBorder="1" applyAlignment="1">
      <alignment horizontal="center"/>
    </xf>
    <xf numFmtId="0" fontId="11" fillId="26" borderId="63" xfId="0" applyFont="1" applyFill="1" applyBorder="1" applyAlignment="1">
      <alignment horizontal="center"/>
    </xf>
    <xf numFmtId="0" fontId="11" fillId="25" borderId="63" xfId="62" applyFont="1" applyFill="1" applyBorder="1" applyAlignment="1">
      <alignment horizontal="center"/>
    </xf>
    <xf numFmtId="0" fontId="12" fillId="25" borderId="0" xfId="0" applyFont="1" applyFill="1" applyBorder="1" applyAlignment="1">
      <alignment horizontal="left"/>
    </xf>
    <xf numFmtId="0" fontId="16" fillId="25" borderId="0" xfId="0" applyFont="1" applyFill="1" applyBorder="1" applyAlignment="1">
      <alignment horizontal="right"/>
    </xf>
    <xf numFmtId="0" fontId="11" fillId="25" borderId="11" xfId="0" applyFont="1" applyFill="1" applyBorder="1" applyAlignment="1">
      <alignment horizontal="center"/>
    </xf>
    <xf numFmtId="0" fontId="5" fillId="25" borderId="0" xfId="0" applyFont="1" applyFill="1" applyBorder="1"/>
    <xf numFmtId="0" fontId="11" fillId="26" borderId="12" xfId="53" applyFont="1" applyFill="1" applyBorder="1" applyAlignment="1">
      <alignment horizontal="center" vertical="center" wrapText="1"/>
    </xf>
    <xf numFmtId="0" fontId="10" fillId="25" borderId="0" xfId="0" applyFont="1" applyFill="1" applyBorder="1"/>
    <xf numFmtId="0" fontId="24" fillId="26" borderId="0" xfId="62" applyFont="1" applyFill="1" applyBorder="1"/>
    <xf numFmtId="3" fontId="12" fillId="26" borderId="0" xfId="62" applyNumberFormat="1" applyFont="1" applyFill="1" applyBorder="1" applyAlignment="1">
      <alignment horizontal="right" indent="2"/>
    </xf>
    <xf numFmtId="0" fontId="68" fillId="26" borderId="0" xfId="62" applyFont="1" applyFill="1" applyBorder="1" applyAlignment="1"/>
    <xf numFmtId="0" fontId="13" fillId="26" borderId="0" xfId="62" applyFont="1" applyFill="1" applyBorder="1"/>
    <xf numFmtId="0" fontId="12" fillId="26" borderId="0" xfId="0" applyFont="1" applyFill="1" applyBorder="1" applyAlignment="1">
      <alignment horizontal="left"/>
    </xf>
    <xf numFmtId="0" fontId="16" fillId="26" borderId="0" xfId="70" applyFont="1" applyFill="1" applyBorder="1" applyAlignment="1">
      <alignment horizontal="left"/>
    </xf>
    <xf numFmtId="0" fontId="88" fillId="25" borderId="0" xfId="70" applyFont="1" applyFill="1" applyBorder="1" applyAlignment="1"/>
    <xf numFmtId="167" fontId="30" fillId="0" borderId="0" xfId="70" applyNumberFormat="1" applyFont="1" applyBorder="1" applyAlignment="1">
      <alignment vertical="center"/>
    </xf>
    <xf numFmtId="0" fontId="88" fillId="25" borderId="20" xfId="70" applyFont="1" applyFill="1" applyBorder="1" applyAlignment="1">
      <alignment horizontal="left" indent="1"/>
    </xf>
    <xf numFmtId="0" fontId="2" fillId="47" borderId="0" xfId="70" applyFill="1" applyBorder="1"/>
    <xf numFmtId="0" fontId="88" fillId="47" borderId="0" xfId="70" applyFont="1" applyFill="1" applyBorder="1" applyAlignment="1">
      <alignment horizontal="left"/>
    </xf>
    <xf numFmtId="0" fontId="12" fillId="47" borderId="0" xfId="70" applyFont="1" applyFill="1" applyBorder="1"/>
    <xf numFmtId="164" fontId="12" fillId="48" borderId="0" xfId="40" applyNumberFormat="1" applyFont="1" applyFill="1" applyBorder="1" applyAlignment="1">
      <alignment horizontal="center" wrapText="1"/>
    </xf>
    <xf numFmtId="0" fontId="5" fillId="47" borderId="0" xfId="70" applyFont="1" applyFill="1" applyBorder="1"/>
    <xf numFmtId="0" fontId="2" fillId="37" borderId="0" xfId="70" applyFill="1" applyBorder="1"/>
    <xf numFmtId="164" fontId="2" fillId="37" borderId="0" xfId="70" applyNumberFormat="1" applyFill="1" applyBorder="1"/>
    <xf numFmtId="0" fontId="16" fillId="37" borderId="0" xfId="70" applyFont="1" applyFill="1" applyBorder="1" applyAlignment="1">
      <alignment horizontal="right"/>
    </xf>
    <xf numFmtId="0" fontId="5" fillId="37" borderId="0" xfId="70" applyFont="1" applyFill="1" applyBorder="1"/>
    <xf numFmtId="0" fontId="132" fillId="0" borderId="0" xfId="70" applyFont="1" applyBorder="1" applyAlignment="1">
      <alignment vertical="center"/>
    </xf>
    <xf numFmtId="0" fontId="132" fillId="0" borderId="0" xfId="70" applyFont="1" applyBorder="1"/>
    <xf numFmtId="0" fontId="133" fillId="0" borderId="0" xfId="70" applyFont="1" applyBorder="1" applyAlignment="1">
      <alignment wrapText="1"/>
    </xf>
    <xf numFmtId="0" fontId="132" fillId="0" borderId="0" xfId="70" applyFont="1"/>
    <xf numFmtId="167" fontId="132" fillId="0" borderId="0" xfId="70" applyNumberFormat="1" applyFont="1" applyBorder="1" applyAlignment="1">
      <alignment vertical="center"/>
    </xf>
    <xf numFmtId="165" fontId="132" fillId="0" borderId="0" xfId="70" applyNumberFormat="1" applyFont="1" applyBorder="1" applyAlignment="1">
      <alignment vertical="center"/>
    </xf>
    <xf numFmtId="0" fontId="2" fillId="0" borderId="0" xfId="70" applyFill="1" applyAlignment="1">
      <alignment vertical="center"/>
    </xf>
    <xf numFmtId="0" fontId="2" fillId="0" borderId="20" xfId="70" applyFill="1" applyBorder="1" applyAlignment="1">
      <alignment vertical="center"/>
    </xf>
    <xf numFmtId="0" fontId="2" fillId="0" borderId="0" xfId="70" applyFill="1" applyBorder="1" applyAlignment="1">
      <alignment vertical="center"/>
    </xf>
    <xf numFmtId="0" fontId="132" fillId="0" borderId="0" xfId="70" applyFont="1" applyFill="1" applyBorder="1" applyAlignment="1">
      <alignment vertical="center"/>
    </xf>
    <xf numFmtId="0" fontId="2" fillId="26" borderId="0" xfId="70" applyFill="1" applyAlignment="1">
      <alignment vertical="center"/>
    </xf>
    <xf numFmtId="0" fontId="11" fillId="26" borderId="11" xfId="62" applyFont="1" applyFill="1" applyBorder="1" applyAlignment="1">
      <alignment horizontal="center" vertical="center"/>
    </xf>
    <xf numFmtId="0" fontId="30" fillId="0" borderId="0" xfId="70" applyFont="1" applyFill="1"/>
    <xf numFmtId="0" fontId="134" fillId="49" borderId="0" xfId="70" applyFont="1" applyFill="1" applyBorder="1"/>
    <xf numFmtId="0" fontId="134" fillId="49" borderId="0" xfId="70" applyFont="1" applyFill="1" applyBorder="1" applyAlignment="1">
      <alignment vertical="center"/>
    </xf>
    <xf numFmtId="167" fontId="88" fillId="26" borderId="0" xfId="59" applyNumberFormat="1" applyFont="1" applyFill="1" applyBorder="1" applyAlignment="1">
      <alignment horizontal="right"/>
    </xf>
    <xf numFmtId="167" fontId="12" fillId="26" borderId="0" xfId="59" applyNumberFormat="1" applyFont="1" applyFill="1" applyBorder="1" applyAlignment="1">
      <alignment horizontal="right"/>
    </xf>
    <xf numFmtId="167" fontId="88" fillId="25" borderId="0" xfId="59" applyNumberFormat="1" applyFont="1" applyFill="1" applyBorder="1" applyAlignment="1">
      <alignment horizontal="center"/>
    </xf>
    <xf numFmtId="167" fontId="12" fillId="26" borderId="0" xfId="59" applyNumberFormat="1" applyFont="1" applyFill="1" applyBorder="1" applyAlignment="1">
      <alignment horizontal="right" indent="1"/>
    </xf>
    <xf numFmtId="0" fontId="11" fillId="26" borderId="13" xfId="70" applyFont="1" applyFill="1" applyBorder="1" applyAlignment="1"/>
    <xf numFmtId="167" fontId="12" fillId="27" borderId="0" xfId="40" applyNumberFormat="1" applyFont="1" applyFill="1" applyBorder="1" applyAlignment="1">
      <alignment horizontal="right" wrapText="1" indent="2"/>
    </xf>
    <xf numFmtId="0" fontId="12" fillId="24" borderId="0" xfId="40" applyFont="1" applyFill="1" applyBorder="1" applyAlignment="1">
      <alignment horizontal="left" indent="1"/>
    </xf>
    <xf numFmtId="0" fontId="11" fillId="25" borderId="13" xfId="70" applyFont="1" applyFill="1" applyBorder="1" applyAlignment="1">
      <alignment horizontal="center" vertical="center"/>
    </xf>
    <xf numFmtId="0" fontId="49" fillId="26" borderId="31" xfId="63" applyFont="1" applyFill="1" applyBorder="1" applyAlignment="1">
      <alignment horizontal="left" vertical="center"/>
    </xf>
    <xf numFmtId="0" fontId="49" fillId="26" borderId="32" xfId="63" applyFont="1" applyFill="1" applyBorder="1" applyAlignment="1">
      <alignment horizontal="left" vertical="center"/>
    </xf>
    <xf numFmtId="0" fontId="11" fillId="25" borderId="12" xfId="79" applyFont="1" applyFill="1" applyBorder="1" applyAlignment="1">
      <alignment horizontal="center" vertical="center" wrapText="1"/>
    </xf>
    <xf numFmtId="0" fontId="9" fillId="25" borderId="22" xfId="62" applyFont="1" applyFill="1" applyBorder="1" applyAlignment="1">
      <alignment horizontal="left"/>
    </xf>
    <xf numFmtId="0" fontId="97" fillId="25" borderId="19" xfId="63" applyFont="1" applyFill="1" applyBorder="1" applyAlignment="1">
      <alignment horizontal="right"/>
    </xf>
    <xf numFmtId="0" fontId="16" fillId="26" borderId="0" xfId="63" applyFont="1" applyFill="1" applyBorder="1" applyAlignment="1">
      <alignment horizontal="left" vertical="top"/>
    </xf>
    <xf numFmtId="167" fontId="100" fillId="27" borderId="0" xfId="40" applyNumberFormat="1" applyFont="1" applyFill="1" applyBorder="1" applyAlignment="1">
      <alignment horizontal="right" wrapText="1"/>
    </xf>
    <xf numFmtId="3" fontId="16" fillId="26" borderId="0" xfId="70" applyNumberFormat="1" applyFont="1" applyFill="1" applyBorder="1" applyAlignment="1">
      <alignment horizontal="center" vertical="center"/>
    </xf>
    <xf numFmtId="167" fontId="16" fillId="26" borderId="0" xfId="0" applyNumberFormat="1" applyFont="1" applyFill="1" applyBorder="1" applyAlignment="1">
      <alignment horizontal="center" vertical="center"/>
    </xf>
    <xf numFmtId="167" fontId="16" fillId="26" borderId="61" xfId="70" applyNumberFormat="1" applyFont="1" applyFill="1" applyBorder="1" applyAlignment="1">
      <alignment horizontal="center" vertical="center"/>
    </xf>
    <xf numFmtId="167" fontId="16" fillId="26" borderId="0" xfId="70" applyNumberFormat="1" applyFont="1" applyFill="1" applyBorder="1" applyAlignment="1">
      <alignment horizontal="center" vertical="center"/>
    </xf>
    <xf numFmtId="0" fontId="29" fillId="26" borderId="11" xfId="70" applyFont="1" applyFill="1" applyBorder="1" applyAlignment="1">
      <alignment horizontal="center"/>
    </xf>
    <xf numFmtId="1" fontId="9" fillId="26" borderId="0" xfId="70" applyNumberFormat="1" applyFont="1" applyFill="1" applyBorder="1" applyAlignment="1">
      <alignment horizontal="right"/>
    </xf>
    <xf numFmtId="2" fontId="0" fillId="0" borderId="0" xfId="51" applyNumberFormat="1" applyFont="1"/>
    <xf numFmtId="0" fontId="78" fillId="0" borderId="0" xfId="121" applyFont="1" applyBorder="1" applyAlignment="1">
      <alignment horizontal="left" vertical="center" wrapText="1"/>
    </xf>
    <xf numFmtId="0" fontId="9" fillId="0" borderId="0" xfId="0" applyFont="1" applyFill="1" applyBorder="1" applyAlignment="1">
      <alignment horizontal="left" vertical="center"/>
    </xf>
    <xf numFmtId="0" fontId="9" fillId="0" borderId="0" xfId="0" applyFont="1" applyBorder="1" applyAlignment="1">
      <alignment horizontal="left" vertical="center"/>
    </xf>
    <xf numFmtId="0" fontId="9" fillId="0" borderId="0" xfId="0" applyFont="1" applyFill="1" applyBorder="1" applyAlignment="1">
      <alignment vertical="center"/>
    </xf>
    <xf numFmtId="0" fontId="9" fillId="0" borderId="0" xfId="0" applyFont="1" applyBorder="1" applyAlignment="1">
      <alignment vertical="center"/>
    </xf>
    <xf numFmtId="0" fontId="9" fillId="0" borderId="0" xfId="0" applyFont="1" applyAlignment="1">
      <alignment vertical="center"/>
    </xf>
    <xf numFmtId="167" fontId="88" fillId="26" borderId="0" xfId="71" applyNumberFormat="1" applyFont="1" applyFill="1" applyBorder="1" applyAlignment="1">
      <alignment horizontal="right" vertical="center" indent="4"/>
    </xf>
    <xf numFmtId="167" fontId="3" fillId="26" borderId="0" xfId="62" applyNumberFormat="1" applyFont="1" applyFill="1" applyBorder="1" applyAlignment="1">
      <alignment horizontal="right" vertical="center" indent="4"/>
    </xf>
    <xf numFmtId="4" fontId="3" fillId="26" borderId="0" xfId="62" applyNumberFormat="1" applyFont="1" applyFill="1" applyBorder="1" applyAlignment="1">
      <alignment horizontal="right" vertical="center" indent="4"/>
    </xf>
    <xf numFmtId="4" fontId="88" fillId="26" borderId="0" xfId="71" applyNumberFormat="1" applyFont="1" applyFill="1" applyBorder="1" applyAlignment="1">
      <alignment horizontal="right" vertical="center" indent="4"/>
    </xf>
    <xf numFmtId="0" fontId="88" fillId="25" borderId="0" xfId="79" applyFont="1" applyFill="1" applyBorder="1" applyAlignment="1">
      <alignment vertical="center"/>
    </xf>
    <xf numFmtId="0" fontId="12" fillId="27" borderId="0" xfId="40" applyFont="1" applyFill="1" applyBorder="1" applyAlignment="1">
      <alignment horizontal="left" vertical="center" indent="1"/>
    </xf>
    <xf numFmtId="1" fontId="16" fillId="26" borderId="0" xfId="40" applyNumberFormat="1" applyFont="1" applyFill="1" applyBorder="1" applyAlignment="1">
      <alignment horizontal="right" wrapText="1"/>
    </xf>
    <xf numFmtId="0" fontId="12" fillId="25" borderId="0" xfId="70" applyFont="1" applyFill="1" applyBorder="1" applyAlignment="1">
      <alignment vertical="center" wrapText="1"/>
    </xf>
    <xf numFmtId="165" fontId="12" fillId="25" borderId="0" xfId="70" applyNumberFormat="1" applyFont="1" applyFill="1" applyBorder="1" applyAlignment="1">
      <alignment horizontal="right" vertical="center" wrapText="1" indent="3"/>
    </xf>
    <xf numFmtId="3" fontId="12" fillId="26" borderId="0" xfId="57" applyNumberFormat="1" applyFont="1" applyFill="1" applyBorder="1" applyAlignment="1">
      <alignment horizontal="right" indent="2"/>
    </xf>
    <xf numFmtId="49" fontId="11" fillId="25" borderId="13" xfId="70" applyNumberFormat="1" applyFont="1" applyFill="1" applyBorder="1" applyAlignment="1">
      <alignment vertical="center" wrapText="1"/>
    </xf>
    <xf numFmtId="49" fontId="12" fillId="25" borderId="49" xfId="70" applyNumberFormat="1" applyFont="1" applyFill="1" applyBorder="1" applyAlignment="1">
      <alignment vertical="center" wrapText="1"/>
    </xf>
    <xf numFmtId="49" fontId="12" fillId="25" borderId="0" xfId="70" applyNumberFormat="1" applyFont="1" applyFill="1" applyBorder="1" applyAlignment="1">
      <alignment vertical="center" wrapText="1"/>
    </xf>
    <xf numFmtId="49" fontId="11" fillId="25" borderId="13" xfId="70" applyNumberFormat="1" applyFont="1" applyFill="1" applyBorder="1" applyAlignment="1">
      <alignment horizontal="center" vertical="center" wrapText="1"/>
    </xf>
    <xf numFmtId="0" fontId="11" fillId="25" borderId="13" xfId="70" applyNumberFormat="1" applyFont="1" applyFill="1" applyBorder="1" applyAlignment="1">
      <alignment vertical="center" wrapText="1"/>
    </xf>
    <xf numFmtId="49" fontId="11" fillId="26" borderId="0" xfId="70" applyNumberFormat="1" applyFont="1" applyFill="1" applyBorder="1" applyAlignment="1">
      <alignment horizontal="center" vertical="center" wrapText="1"/>
    </xf>
    <xf numFmtId="3" fontId="3" fillId="25" borderId="0" xfId="70" applyNumberFormat="1" applyFont="1" applyFill="1" applyBorder="1" applyAlignment="1"/>
    <xf numFmtId="1" fontId="3" fillId="25" borderId="0" xfId="70" applyNumberFormat="1" applyFont="1" applyFill="1" applyBorder="1" applyAlignment="1"/>
    <xf numFmtId="3" fontId="3" fillId="25" borderId="0" xfId="70" applyNumberFormat="1" applyFont="1" applyFill="1" applyBorder="1" applyAlignment="1">
      <alignment horizontal="left" vertical="top"/>
    </xf>
    <xf numFmtId="1" fontId="3" fillId="25" borderId="0" xfId="70" applyNumberFormat="1" applyFont="1" applyFill="1" applyBorder="1" applyAlignment="1">
      <alignment horizontal="center"/>
    </xf>
    <xf numFmtId="0" fontId="16" fillId="27" borderId="0" xfId="40" applyFont="1" applyFill="1" applyBorder="1" applyAlignment="1">
      <alignment horizontal="left" vertical="center"/>
    </xf>
    <xf numFmtId="3" fontId="12" fillId="25" borderId="0" xfId="70" applyNumberFormat="1" applyFont="1" applyFill="1" applyBorder="1" applyAlignment="1">
      <alignment horizontal="right" vertical="center" indent="2"/>
    </xf>
    <xf numFmtId="3" fontId="12" fillId="25" borderId="0" xfId="70" applyNumberFormat="1" applyFont="1" applyFill="1" applyBorder="1" applyAlignment="1">
      <alignment horizontal="right" vertical="center" wrapText="1"/>
    </xf>
    <xf numFmtId="167" fontId="12" fillId="27" borderId="0" xfId="40" applyNumberFormat="1" applyFont="1" applyFill="1" applyBorder="1" applyAlignment="1">
      <alignment horizontal="right" wrapText="1" indent="3"/>
    </xf>
    <xf numFmtId="0" fontId="12" fillId="26" borderId="0" xfId="70" applyFont="1" applyFill="1" applyBorder="1" applyAlignment="1">
      <alignment vertical="center"/>
    </xf>
    <xf numFmtId="0" fontId="12" fillId="26" borderId="0" xfId="70" applyFont="1" applyFill="1" applyBorder="1" applyAlignment="1"/>
    <xf numFmtId="3" fontId="88" fillId="25" borderId="49" xfId="70" applyNumberFormat="1" applyFont="1" applyFill="1" applyBorder="1" applyAlignment="1">
      <alignment horizontal="right" vertical="center" wrapText="1"/>
    </xf>
    <xf numFmtId="3" fontId="88" fillId="25" borderId="0" xfId="70" applyNumberFormat="1" applyFont="1" applyFill="1" applyBorder="1" applyAlignment="1">
      <alignment horizontal="right" vertical="center" indent="2"/>
    </xf>
    <xf numFmtId="0" fontId="88" fillId="25" borderId="49" xfId="70" applyFont="1" applyFill="1" applyBorder="1" applyAlignment="1">
      <alignment vertical="center" wrapText="1"/>
    </xf>
    <xf numFmtId="165" fontId="88" fillId="25" borderId="49" xfId="70" applyNumberFormat="1" applyFont="1" applyFill="1" applyBorder="1" applyAlignment="1">
      <alignment horizontal="right" vertical="center" wrapText="1" indent="3"/>
    </xf>
    <xf numFmtId="0" fontId="16" fillId="25" borderId="0" xfId="62" applyFont="1" applyFill="1" applyBorder="1" applyAlignment="1">
      <alignment horizontal="right"/>
    </xf>
    <xf numFmtId="0" fontId="9" fillId="26" borderId="0" xfId="62" applyFont="1" applyFill="1"/>
    <xf numFmtId="0" fontId="16" fillId="25" borderId="0" xfId="70" applyFont="1" applyFill="1" applyBorder="1" applyAlignment="1">
      <alignment horizontal="left" vertical="top"/>
    </xf>
    <xf numFmtId="165" fontId="102" fillId="26" borderId="0" xfId="70" applyNumberFormat="1" applyFont="1" applyFill="1" applyBorder="1" applyAlignment="1">
      <alignment horizontal="right"/>
    </xf>
    <xf numFmtId="0" fontId="11" fillId="25" borderId="11" xfId="70" applyFont="1" applyFill="1" applyBorder="1" applyAlignment="1">
      <alignment horizontal="center"/>
    </xf>
    <xf numFmtId="0" fontId="12" fillId="24" borderId="0" xfId="40" applyFont="1" applyFill="1" applyBorder="1" applyAlignment="1">
      <alignment horizontal="left" indent="1"/>
    </xf>
    <xf numFmtId="0" fontId="11" fillId="25" borderId="11" xfId="70" applyFont="1" applyFill="1" applyBorder="1" applyAlignment="1">
      <alignment horizontal="center"/>
    </xf>
    <xf numFmtId="0" fontId="11" fillId="0" borderId="0" xfId="70" applyFont="1" applyBorder="1" applyAlignment="1">
      <alignment horizontal="left" indent="1"/>
    </xf>
    <xf numFmtId="0" fontId="12" fillId="25" borderId="0" xfId="70" applyFont="1" applyFill="1" applyBorder="1" applyAlignment="1">
      <alignment horizontal="left" indent="1"/>
    </xf>
    <xf numFmtId="0" fontId="11" fillId="25" borderId="0" xfId="70" applyFont="1" applyFill="1" applyBorder="1" applyAlignment="1">
      <alignment horizontal="left"/>
    </xf>
    <xf numFmtId="0" fontId="12" fillId="25" borderId="0" xfId="70" applyNumberFormat="1" applyFont="1" applyFill="1" applyBorder="1" applyAlignment="1">
      <alignment horizontal="left"/>
    </xf>
    <xf numFmtId="0" fontId="9" fillId="25" borderId="23" xfId="70" applyFont="1" applyFill="1" applyBorder="1" applyAlignment="1">
      <alignment horizontal="left"/>
    </xf>
    <xf numFmtId="0" fontId="9" fillId="25" borderId="22" xfId="70" applyFont="1" applyFill="1" applyBorder="1" applyAlignment="1">
      <alignment horizontal="left"/>
    </xf>
    <xf numFmtId="0" fontId="9" fillId="25" borderId="0" xfId="70" applyFont="1" applyFill="1" applyBorder="1" applyAlignment="1">
      <alignment horizontal="left"/>
    </xf>
    <xf numFmtId="0" fontId="11" fillId="25" borderId="11" xfId="70" applyFont="1" applyFill="1" applyBorder="1" applyAlignment="1">
      <alignment horizontal="center"/>
    </xf>
    <xf numFmtId="0" fontId="3" fillId="0" borderId="0" xfId="70" applyFont="1" applyFill="1"/>
    <xf numFmtId="0" fontId="74" fillId="25" borderId="20" xfId="70" applyFont="1" applyFill="1" applyBorder="1" applyAlignment="1">
      <alignment horizontal="center"/>
    </xf>
    <xf numFmtId="0" fontId="49" fillId="0" borderId="0" xfId="70" applyFont="1"/>
    <xf numFmtId="0" fontId="49" fillId="25" borderId="0" xfId="70" applyFont="1" applyFill="1"/>
    <xf numFmtId="0" fontId="6" fillId="25" borderId="0" xfId="70" applyFont="1" applyFill="1" applyBorder="1"/>
    <xf numFmtId="0" fontId="74" fillId="25" borderId="0" xfId="70" applyFont="1" applyFill="1" applyBorder="1" applyAlignment="1">
      <alignment horizontal="center"/>
    </xf>
    <xf numFmtId="0" fontId="2" fillId="25" borderId="0" xfId="70" applyFont="1" applyFill="1"/>
    <xf numFmtId="167" fontId="12" fillId="25" borderId="0" xfId="70" applyNumberFormat="1" applyFont="1" applyFill="1" applyBorder="1" applyAlignment="1">
      <alignment horizontal="right"/>
    </xf>
    <xf numFmtId="0" fontId="2" fillId="25" borderId="20" xfId="70" applyFont="1" applyFill="1" applyBorder="1"/>
    <xf numFmtId="167" fontId="11" fillId="25" borderId="0" xfId="70" applyNumberFormat="1" applyFont="1" applyFill="1" applyBorder="1" applyAlignment="1">
      <alignment horizontal="right"/>
    </xf>
    <xf numFmtId="0" fontId="49" fillId="25" borderId="20" xfId="70" applyFont="1" applyFill="1" applyBorder="1"/>
    <xf numFmtId="167" fontId="75" fillId="25" borderId="0" xfId="70" applyNumberFormat="1" applyFont="1" applyFill="1" applyBorder="1" applyAlignment="1">
      <alignment horizontal="right"/>
    </xf>
    <xf numFmtId="167" fontId="88" fillId="25" borderId="0" xfId="70" applyNumberFormat="1" applyFont="1" applyFill="1" applyBorder="1" applyAlignment="1">
      <alignment horizontal="right"/>
    </xf>
    <xf numFmtId="0" fontId="11" fillId="25" borderId="12" xfId="70" applyFont="1" applyFill="1" applyBorder="1" applyAlignment="1">
      <alignment horizontal="center"/>
    </xf>
    <xf numFmtId="0" fontId="11" fillId="25" borderId="67" xfId="70" applyFont="1" applyFill="1" applyBorder="1" applyAlignment="1">
      <alignment horizontal="center"/>
    </xf>
    <xf numFmtId="0" fontId="11" fillId="25" borderId="63" xfId="70" applyFont="1" applyFill="1" applyBorder="1" applyAlignment="1">
      <alignment horizontal="center"/>
    </xf>
    <xf numFmtId="167" fontId="2" fillId="0" borderId="0" xfId="70" applyNumberFormat="1"/>
    <xf numFmtId="0" fontId="16" fillId="0" borderId="0" xfId="70" applyFont="1" applyBorder="1" applyAlignment="1"/>
    <xf numFmtId="0" fontId="76" fillId="25" borderId="0" xfId="70" applyFont="1" applyFill="1" applyBorder="1"/>
    <xf numFmtId="0" fontId="69" fillId="25" borderId="20" xfId="70" applyFont="1" applyFill="1" applyBorder="1"/>
    <xf numFmtId="0" fontId="72" fillId="25" borderId="0" xfId="70" applyFont="1" applyFill="1" applyBorder="1"/>
    <xf numFmtId="0" fontId="13" fillId="0" borderId="0" xfId="70" applyFont="1" applyBorder="1"/>
    <xf numFmtId="0" fontId="73" fillId="25" borderId="0" xfId="70" applyFont="1" applyFill="1" applyBorder="1"/>
    <xf numFmtId="0" fontId="2" fillId="25" borderId="23" xfId="70" applyFill="1" applyBorder="1"/>
    <xf numFmtId="0" fontId="13" fillId="25" borderId="0" xfId="70" applyFont="1" applyFill="1" applyBorder="1" applyAlignment="1">
      <alignment horizontal="left"/>
    </xf>
    <xf numFmtId="0" fontId="16" fillId="25" borderId="22" xfId="70" applyFont="1" applyFill="1" applyBorder="1"/>
    <xf numFmtId="0" fontId="49" fillId="25" borderId="22" xfId="70" applyFont="1" applyFill="1" applyBorder="1" applyAlignment="1">
      <alignment horizontal="left"/>
    </xf>
    <xf numFmtId="0" fontId="2" fillId="25" borderId="0" xfId="70" applyFill="1" applyBorder="1" applyAlignment="1">
      <alignment vertical="justify"/>
    </xf>
    <xf numFmtId="0" fontId="70" fillId="25" borderId="0" xfId="70" applyFont="1" applyFill="1" applyBorder="1"/>
    <xf numFmtId="0" fontId="68" fillId="0" borderId="0" xfId="70" applyFont="1" applyAlignment="1">
      <alignment vertical="center"/>
    </xf>
    <xf numFmtId="0" fontId="10" fillId="25" borderId="19" xfId="70" applyFont="1" applyFill="1" applyBorder="1"/>
    <xf numFmtId="0" fontId="21" fillId="25" borderId="0" xfId="70" applyFont="1" applyFill="1"/>
    <xf numFmtId="0" fontId="36" fillId="25" borderId="0" xfId="70" applyFont="1" applyFill="1" applyBorder="1"/>
    <xf numFmtId="0" fontId="73" fillId="25" borderId="19" xfId="70" applyFont="1" applyFill="1" applyBorder="1"/>
    <xf numFmtId="0" fontId="6" fillId="25" borderId="19" xfId="70" applyFont="1" applyFill="1" applyBorder="1"/>
    <xf numFmtId="165" fontId="12" fillId="25" borderId="0" xfId="70" applyNumberFormat="1" applyFont="1" applyFill="1" applyBorder="1" applyAlignment="1">
      <alignment horizontal="center"/>
    </xf>
    <xf numFmtId="165" fontId="3" fillId="25" borderId="0" xfId="70" applyNumberFormat="1" applyFont="1" applyFill="1" applyBorder="1" applyAlignment="1">
      <alignment horizontal="center"/>
    </xf>
    <xf numFmtId="0" fontId="16" fillId="25" borderId="11" xfId="70" applyFont="1" applyFill="1" applyBorder="1" applyAlignment="1">
      <alignment horizontal="center"/>
    </xf>
    <xf numFmtId="0" fontId="29" fillId="25" borderId="11" xfId="70" applyFont="1" applyFill="1" applyBorder="1" applyAlignment="1">
      <alignment horizontal="center"/>
    </xf>
    <xf numFmtId="0" fontId="16" fillId="25" borderId="69" xfId="70" applyFont="1" applyFill="1" applyBorder="1" applyAlignment="1">
      <alignment horizontal="center"/>
    </xf>
    <xf numFmtId="0" fontId="35" fillId="25" borderId="0" xfId="70" applyFont="1" applyFill="1" applyBorder="1" applyAlignment="1">
      <alignment horizontal="center"/>
    </xf>
    <xf numFmtId="167" fontId="88" fillId="25" borderId="0" xfId="70" applyNumberFormat="1" applyFont="1" applyFill="1" applyBorder="1" applyAlignment="1"/>
    <xf numFmtId="167" fontId="11" fillId="25" borderId="0" xfId="70" applyNumberFormat="1" applyFont="1" applyFill="1" applyBorder="1" applyAlignment="1"/>
    <xf numFmtId="167" fontId="11" fillId="26" borderId="0" xfId="70" applyNumberFormat="1" applyFont="1" applyFill="1" applyBorder="1" applyAlignment="1"/>
    <xf numFmtId="167" fontId="12" fillId="25" borderId="0" xfId="70" applyNumberFormat="1" applyFont="1" applyFill="1" applyBorder="1" applyAlignment="1"/>
    <xf numFmtId="167" fontId="12" fillId="26" borderId="0" xfId="70" applyNumberFormat="1" applyFont="1" applyFill="1" applyBorder="1" applyAlignment="1"/>
    <xf numFmtId="169" fontId="12" fillId="25" borderId="0" xfId="70" applyNumberFormat="1" applyFont="1" applyFill="1" applyBorder="1" applyAlignment="1">
      <alignment horizontal="center"/>
    </xf>
    <xf numFmtId="169" fontId="67" fillId="25" borderId="0" xfId="70" applyNumberFormat="1" applyFont="1" applyFill="1" applyBorder="1" applyAlignment="1">
      <alignment horizontal="center"/>
    </xf>
    <xf numFmtId="165" fontId="36" fillId="25" borderId="0" xfId="70" applyNumberFormat="1" applyFont="1" applyFill="1" applyBorder="1" applyAlignment="1">
      <alignment horizontal="center"/>
    </xf>
    <xf numFmtId="165" fontId="16" fillId="25" borderId="0" xfId="70" applyNumberFormat="1" applyFont="1" applyFill="1" applyBorder="1" applyAlignment="1">
      <alignment horizontal="right"/>
    </xf>
    <xf numFmtId="0" fontId="49" fillId="25" borderId="0" xfId="70" applyFont="1" applyFill="1" applyBorder="1"/>
    <xf numFmtId="0" fontId="2" fillId="25" borderId="0" xfId="70" applyFill="1" applyBorder="1" applyAlignment="1">
      <alignment horizontal="left"/>
    </xf>
    <xf numFmtId="0" fontId="16" fillId="25" borderId="22" xfId="70" applyFont="1" applyFill="1" applyBorder="1" applyAlignment="1">
      <alignment horizontal="right"/>
    </xf>
    <xf numFmtId="0" fontId="9" fillId="25" borderId="20" xfId="70" applyFont="1" applyFill="1" applyBorder="1" applyAlignment="1">
      <alignment horizontal="left"/>
    </xf>
    <xf numFmtId="0" fontId="16" fillId="0" borderId="0" xfId="70" applyFont="1" applyBorder="1" applyAlignment="1">
      <alignment vertical="center"/>
    </xf>
    <xf numFmtId="0" fontId="93" fillId="26" borderId="15" xfId="70" applyFont="1" applyFill="1" applyBorder="1" applyAlignment="1"/>
    <xf numFmtId="0" fontId="11" fillId="25" borderId="0" xfId="70" applyFont="1" applyFill="1" applyBorder="1" applyAlignment="1">
      <alignment horizontal="center" vertical="distributed"/>
    </xf>
    <xf numFmtId="0" fontId="11" fillId="25" borderId="10" xfId="70" applyFont="1" applyFill="1" applyBorder="1" applyAlignment="1">
      <alignment horizontal="center"/>
    </xf>
    <xf numFmtId="0" fontId="23" fillId="25" borderId="0" xfId="70" applyFont="1" applyFill="1"/>
    <xf numFmtId="0" fontId="23" fillId="25" borderId="20" xfId="70" applyFont="1" applyFill="1" applyBorder="1"/>
    <xf numFmtId="0" fontId="23" fillId="25" borderId="0" xfId="70" applyFont="1" applyFill="1" applyBorder="1"/>
    <xf numFmtId="0" fontId="23" fillId="0" borderId="0" xfId="70" applyFont="1"/>
    <xf numFmtId="0" fontId="21" fillId="25" borderId="20" xfId="70" applyFont="1" applyFill="1" applyBorder="1"/>
    <xf numFmtId="164" fontId="11" fillId="25" borderId="0" xfId="70" applyNumberFormat="1" applyFont="1" applyFill="1" applyBorder="1" applyAlignment="1">
      <alignment horizontal="center"/>
    </xf>
    <xf numFmtId="0" fontId="16" fillId="25" borderId="12" xfId="70" applyFont="1" applyFill="1" applyBorder="1" applyAlignment="1">
      <alignment horizontal="center"/>
    </xf>
    <xf numFmtId="164" fontId="67" fillId="25" borderId="0" xfId="70" applyNumberFormat="1" applyFont="1" applyFill="1" applyBorder="1" applyAlignment="1">
      <alignment horizontal="center"/>
    </xf>
    <xf numFmtId="164" fontId="11" fillId="25" borderId="10" xfId="70" applyNumberFormat="1" applyFont="1" applyFill="1" applyBorder="1" applyAlignment="1">
      <alignment horizontal="center"/>
    </xf>
    <xf numFmtId="0" fontId="29" fillId="25" borderId="0" xfId="70" applyFont="1" applyFill="1" applyBorder="1" applyAlignment="1">
      <alignment horizontal="center"/>
    </xf>
    <xf numFmtId="165" fontId="88" fillId="26" borderId="0" xfId="70" applyNumberFormat="1" applyFont="1" applyFill="1" applyBorder="1" applyAlignment="1">
      <alignment horizontal="right"/>
    </xf>
    <xf numFmtId="165" fontId="11" fillId="26" borderId="0" xfId="70" applyNumberFormat="1" applyFont="1" applyFill="1" applyBorder="1" applyAlignment="1">
      <alignment horizontal="right"/>
    </xf>
    <xf numFmtId="1" fontId="11" fillId="25" borderId="0" xfId="70" applyNumberFormat="1" applyFont="1" applyFill="1" applyBorder="1" applyAlignment="1">
      <alignment horizontal="center"/>
    </xf>
    <xf numFmtId="165" fontId="12" fillId="26" borderId="0" xfId="70" applyNumberFormat="1" applyFont="1" applyFill="1" applyBorder="1" applyAlignment="1">
      <alignment horizontal="right"/>
    </xf>
    <xf numFmtId="0" fontId="77" fillId="25" borderId="0" xfId="70" applyFont="1" applyFill="1"/>
    <xf numFmtId="164" fontId="75" fillId="25" borderId="0" xfId="70" applyNumberFormat="1" applyFont="1" applyFill="1" applyBorder="1" applyAlignment="1">
      <alignment horizontal="center"/>
    </xf>
    <xf numFmtId="0" fontId="77" fillId="0" borderId="0" xfId="70" applyFont="1"/>
    <xf numFmtId="167" fontId="88" fillId="26" borderId="0" xfId="70" applyNumberFormat="1" applyFont="1" applyFill="1" applyBorder="1" applyAlignment="1">
      <alignment horizontal="right"/>
    </xf>
    <xf numFmtId="167" fontId="75" fillId="26" borderId="0" xfId="70" applyNumberFormat="1" applyFont="1" applyFill="1" applyBorder="1" applyAlignment="1">
      <alignment horizontal="right"/>
    </xf>
    <xf numFmtId="167" fontId="11" fillId="26" borderId="0" xfId="70" applyNumberFormat="1" applyFont="1" applyFill="1" applyBorder="1" applyAlignment="1">
      <alignment horizontal="right"/>
    </xf>
    <xf numFmtId="167" fontId="12" fillId="26" borderId="0" xfId="70" applyNumberFormat="1" applyFont="1" applyFill="1" applyBorder="1" applyAlignment="1">
      <alignment horizontal="right"/>
    </xf>
    <xf numFmtId="2" fontId="9" fillId="26" borderId="0" xfId="62" applyNumberFormat="1" applyFont="1" applyFill="1" applyBorder="1" applyAlignment="1">
      <alignment horizontal="left" indent="1"/>
    </xf>
    <xf numFmtId="0" fontId="11" fillId="26" borderId="12" xfId="63" applyFont="1" applyFill="1" applyBorder="1" applyAlignment="1">
      <alignment horizontal="center" vertical="center" wrapText="1"/>
    </xf>
    <xf numFmtId="1" fontId="11" fillId="0" borderId="0" xfId="70" applyNumberFormat="1" applyFont="1" applyBorder="1" applyAlignment="1">
      <alignment horizontal="center" vertical="center" wrapText="1"/>
    </xf>
    <xf numFmtId="0" fontId="11" fillId="0" borderId="0" xfId="70" applyFont="1" applyBorder="1" applyAlignment="1">
      <alignment horizontal="center" vertical="center" wrapText="1"/>
    </xf>
    <xf numFmtId="0" fontId="49" fillId="25" borderId="0" xfId="70" applyFont="1" applyFill="1" applyBorder="1" applyAlignment="1"/>
    <xf numFmtId="0" fontId="2" fillId="25" borderId="0" xfId="63" applyFont="1" applyFill="1" applyAlignment="1"/>
    <xf numFmtId="1" fontId="11" fillId="0" borderId="0" xfId="70" applyNumberFormat="1" applyFont="1" applyBorder="1" applyAlignment="1">
      <alignment horizontal="center" wrapText="1"/>
    </xf>
    <xf numFmtId="0" fontId="11" fillId="0" borderId="0" xfId="70" applyFont="1" applyBorder="1" applyAlignment="1">
      <alignment horizontal="center" wrapText="1"/>
    </xf>
    <xf numFmtId="167" fontId="100" fillId="27" borderId="0" xfId="40" applyNumberFormat="1" applyFont="1" applyFill="1" applyBorder="1" applyAlignment="1">
      <alignment horizontal="left" wrapText="1"/>
    </xf>
    <xf numFmtId="4" fontId="102" fillId="27" borderId="0" xfId="40" applyNumberFormat="1" applyFont="1" applyFill="1" applyBorder="1" applyAlignment="1">
      <alignment horizontal="right" wrapText="1"/>
    </xf>
    <xf numFmtId="0" fontId="18" fillId="25" borderId="0" xfId="63" applyFont="1" applyFill="1" applyBorder="1" applyAlignment="1">
      <alignment horizontal="center" wrapText="1"/>
    </xf>
    <xf numFmtId="0" fontId="57" fillId="25" borderId="0" xfId="63" applyFont="1" applyFill="1" applyBorder="1" applyAlignment="1"/>
    <xf numFmtId="4" fontId="100" fillId="25" borderId="0" xfId="63" applyNumberFormat="1" applyFont="1" applyFill="1" applyBorder="1" applyAlignment="1"/>
    <xf numFmtId="4" fontId="102" fillId="25" borderId="0" xfId="63" applyNumberFormat="1" applyFont="1" applyFill="1" applyBorder="1" applyAlignment="1"/>
    <xf numFmtId="1" fontId="12" fillId="0" borderId="0" xfId="63" applyNumberFormat="1" applyFont="1" applyBorder="1" applyAlignment="1">
      <alignment horizontal="right" wrapText="1"/>
    </xf>
    <xf numFmtId="0" fontId="18" fillId="0" borderId="0" xfId="63" applyFont="1" applyBorder="1" applyAlignment="1">
      <alignment horizontal="center" wrapText="1"/>
    </xf>
    <xf numFmtId="4" fontId="100" fillId="25" borderId="0" xfId="63" applyNumberFormat="1" applyFont="1" applyFill="1" applyBorder="1" applyAlignment="1">
      <alignment horizontal="right"/>
    </xf>
    <xf numFmtId="0" fontId="11" fillId="25" borderId="0" xfId="63" applyFont="1" applyFill="1" applyBorder="1" applyAlignment="1">
      <alignment horizontal="left" wrapText="1" indent="1"/>
    </xf>
    <xf numFmtId="0" fontId="49" fillId="25" borderId="0" xfId="63" applyFont="1" applyFill="1" applyBorder="1" applyAlignment="1">
      <alignment horizontal="left" indent="1"/>
    </xf>
    <xf numFmtId="3" fontId="100" fillId="25" borderId="0" xfId="63" applyNumberFormat="1" applyFont="1" applyFill="1" applyBorder="1" applyAlignment="1">
      <alignment horizontal="left" indent="1"/>
    </xf>
    <xf numFmtId="4" fontId="102" fillId="25" borderId="0" xfId="63" applyNumberFormat="1" applyFont="1" applyFill="1" applyBorder="1" applyAlignment="1">
      <alignment horizontal="right"/>
    </xf>
    <xf numFmtId="0" fontId="97" fillId="25" borderId="19" xfId="63" applyFont="1" applyFill="1" applyBorder="1" applyAlignment="1">
      <alignment horizontal="left" indent="1"/>
    </xf>
    <xf numFmtId="1" fontId="11" fillId="0" borderId="0" xfId="70" applyNumberFormat="1" applyFont="1" applyBorder="1" applyAlignment="1">
      <alignment horizontal="left" wrapText="1" indent="1"/>
    </xf>
    <xf numFmtId="0" fontId="89" fillId="0" borderId="0" xfId="63" applyFont="1" applyAlignment="1">
      <alignment horizontal="left" indent="1"/>
    </xf>
    <xf numFmtId="1" fontId="12" fillId="0" borderId="0" xfId="63" applyNumberFormat="1" applyFont="1" applyBorder="1" applyAlignment="1">
      <alignment horizontal="left" wrapText="1" indent="1"/>
    </xf>
    <xf numFmtId="1" fontId="11" fillId="0" borderId="0" xfId="63" applyNumberFormat="1" applyFont="1" applyBorder="1" applyAlignment="1">
      <alignment horizontal="left" wrapText="1" indent="1"/>
    </xf>
    <xf numFmtId="0" fontId="11" fillId="0" borderId="0" xfId="63" applyFont="1" applyBorder="1" applyAlignment="1">
      <alignment horizontal="left" wrapText="1" indent="1"/>
    </xf>
    <xf numFmtId="0" fontId="11" fillId="26" borderId="0" xfId="63" applyFont="1" applyFill="1" applyBorder="1" applyAlignment="1">
      <alignment horizontal="left" wrapText="1" indent="1"/>
    </xf>
    <xf numFmtId="0" fontId="49" fillId="26" borderId="0" xfId="63" applyFont="1" applyFill="1" applyBorder="1" applyAlignment="1">
      <alignment horizontal="left" indent="1"/>
    </xf>
    <xf numFmtId="0" fontId="49" fillId="26" borderId="0" xfId="70" applyFont="1" applyFill="1" applyBorder="1" applyAlignment="1">
      <alignment horizontal="left" indent="1"/>
    </xf>
    <xf numFmtId="1" fontId="11" fillId="0" borderId="0" xfId="70" applyNumberFormat="1" applyFont="1" applyBorder="1" applyAlignment="1">
      <alignment horizontal="left" indent="1"/>
    </xf>
    <xf numFmtId="0" fontId="2" fillId="26" borderId="0" xfId="63" applyFill="1" applyAlignment="1">
      <alignment horizontal="left" indent="1"/>
    </xf>
    <xf numFmtId="0" fontId="2" fillId="26" borderId="0" xfId="63" applyFill="1" applyBorder="1" applyAlignment="1">
      <alignment horizontal="left" indent="1"/>
    </xf>
    <xf numFmtId="0" fontId="2" fillId="0" borderId="0" xfId="63" applyAlignment="1">
      <alignment horizontal="left" indent="1"/>
    </xf>
    <xf numFmtId="0" fontId="11" fillId="26" borderId="0" xfId="70" applyFont="1" applyFill="1" applyBorder="1" applyAlignment="1">
      <alignment horizontal="center" vertical="center" wrapText="1"/>
    </xf>
    <xf numFmtId="1" fontId="11" fillId="26" borderId="0" xfId="70" applyNumberFormat="1" applyFont="1" applyFill="1" applyBorder="1" applyAlignment="1">
      <alignment horizontal="center" vertical="center" wrapText="1"/>
    </xf>
    <xf numFmtId="0" fontId="48" fillId="26" borderId="0" xfId="70" applyFont="1" applyFill="1" applyBorder="1" applyAlignment="1"/>
    <xf numFmtId="0" fontId="51" fillId="38" borderId="0" xfId="62" applyFont="1" applyFill="1" applyAlignment="1">
      <alignment horizontal="center" vertical="center"/>
    </xf>
    <xf numFmtId="2" fontId="20" fillId="35" borderId="0" xfId="62" applyNumberFormat="1" applyFont="1" applyFill="1" applyBorder="1" applyAlignment="1">
      <alignment horizontal="center" vertical="center" wrapText="1"/>
    </xf>
    <xf numFmtId="2" fontId="20" fillId="35" borderId="0" xfId="62" applyNumberFormat="1" applyFont="1" applyFill="1" applyBorder="1" applyAlignment="1">
      <alignment horizontal="center" vertical="center"/>
    </xf>
    <xf numFmtId="0" fontId="12" fillId="38" borderId="0" xfId="62" applyFont="1" applyFill="1" applyAlignment="1">
      <alignment horizontal="left" vertical="center" wrapText="1"/>
    </xf>
    <xf numFmtId="0" fontId="3" fillId="0" borderId="0" xfId="62" applyFont="1" applyAlignment="1">
      <alignment horizontal="right"/>
    </xf>
    <xf numFmtId="164" fontId="17" fillId="24" borderId="0" xfId="40" applyNumberFormat="1" applyFont="1" applyFill="1" applyBorder="1" applyAlignment="1">
      <alignment wrapText="1"/>
    </xf>
    <xf numFmtId="0" fontId="10" fillId="25" borderId="0" xfId="0" applyFont="1" applyFill="1" applyBorder="1" applyAlignment="1">
      <alignment horizontal="justify" vertical="top" wrapText="1"/>
    </xf>
    <xf numFmtId="0" fontId="19" fillId="25" borderId="0" xfId="0" applyFont="1" applyFill="1" applyBorder="1" applyAlignment="1">
      <alignment horizontal="justify" vertical="top" wrapText="1"/>
    </xf>
    <xf numFmtId="0" fontId="17" fillId="25" borderId="18" xfId="0" applyFont="1" applyFill="1" applyBorder="1" applyAlignment="1">
      <alignment horizontal="right" indent="6"/>
    </xf>
    <xf numFmtId="0" fontId="17" fillId="25" borderId="0" xfId="0" applyFont="1" applyFill="1" applyBorder="1" applyAlignment="1"/>
    <xf numFmtId="164" fontId="11" fillId="24" borderId="0" xfId="40" applyNumberFormat="1" applyFont="1" applyFill="1" applyBorder="1" applyAlignment="1">
      <alignment wrapText="1"/>
    </xf>
    <xf numFmtId="0" fontId="11" fillId="25" borderId="0" xfId="0" applyFont="1" applyFill="1" applyBorder="1" applyAlignment="1"/>
    <xf numFmtId="164" fontId="12" fillId="24" borderId="0" xfId="40" applyNumberFormat="1" applyFont="1" applyFill="1" applyBorder="1" applyAlignment="1">
      <alignment wrapText="1"/>
    </xf>
    <xf numFmtId="164" fontId="22" fillId="24" borderId="0" xfId="40" applyNumberFormat="1" applyFont="1" applyFill="1" applyBorder="1" applyAlignment="1">
      <alignment wrapText="1"/>
    </xf>
    <xf numFmtId="0" fontId="9" fillId="25" borderId="0" xfId="0" applyFont="1" applyFill="1" applyBorder="1" applyAlignment="1"/>
    <xf numFmtId="0" fontId="12" fillId="25" borderId="0" xfId="0" applyFont="1" applyFill="1" applyBorder="1" applyAlignment="1">
      <alignment horizontal="left" indent="4"/>
    </xf>
    <xf numFmtId="164" fontId="23" fillId="24" borderId="0" xfId="40" applyNumberFormat="1" applyFont="1" applyFill="1" applyBorder="1" applyAlignment="1">
      <alignment wrapText="1"/>
    </xf>
    <xf numFmtId="0" fontId="12" fillId="25" borderId="0" xfId="0" applyNumberFormat="1" applyFont="1" applyFill="1" applyBorder="1" applyAlignment="1">
      <alignment horizontal="left"/>
    </xf>
    <xf numFmtId="49" fontId="12" fillId="25" borderId="0" xfId="0" applyNumberFormat="1" applyFont="1" applyFill="1" applyBorder="1" applyAlignment="1">
      <alignment horizontal="left"/>
    </xf>
    <xf numFmtId="0" fontId="12" fillId="25" borderId="0" xfId="0" applyFont="1" applyFill="1" applyBorder="1" applyAlignment="1">
      <alignment horizontal="left"/>
    </xf>
    <xf numFmtId="0" fontId="3" fillId="0" borderId="0" xfId="0" applyFont="1" applyAlignment="1">
      <alignment horizontal="right"/>
    </xf>
    <xf numFmtId="164" fontId="17" fillId="24" borderId="0" xfId="40" applyNumberFormat="1" applyFont="1" applyFill="1" applyBorder="1" applyAlignment="1">
      <alignment horizontal="left" wrapText="1"/>
    </xf>
    <xf numFmtId="0" fontId="11" fillId="25" borderId="20" xfId="0" applyFont="1" applyFill="1" applyBorder="1" applyAlignment="1">
      <alignment horizontal="center" readingOrder="1"/>
    </xf>
    <xf numFmtId="0" fontId="0" fillId="0" borderId="0" xfId="0" applyBorder="1" applyAlignment="1">
      <alignment horizontal="center" readingOrder="1"/>
    </xf>
    <xf numFmtId="0" fontId="11" fillId="25" borderId="0" xfId="0" applyFont="1" applyFill="1" applyBorder="1" applyAlignment="1">
      <alignment horizontal="justify" vertical="center" readingOrder="1"/>
    </xf>
    <xf numFmtId="0" fontId="12" fillId="25" borderId="0" xfId="0" applyFont="1" applyFill="1" applyBorder="1" applyAlignment="1">
      <alignment horizontal="justify" vertical="center" readingOrder="1"/>
    </xf>
    <xf numFmtId="0" fontId="12" fillId="25" borderId="0" xfId="0" applyNumberFormat="1" applyFont="1" applyFill="1" applyBorder="1" applyAlignment="1">
      <alignment horizontal="right"/>
    </xf>
    <xf numFmtId="0" fontId="12" fillId="25" borderId="19" xfId="0" applyNumberFormat="1" applyFont="1" applyFill="1" applyBorder="1" applyAlignment="1">
      <alignment horizontal="right"/>
    </xf>
    <xf numFmtId="0" fontId="11" fillId="25" borderId="0" xfId="0" applyFont="1" applyFill="1" applyBorder="1" applyAlignment="1">
      <alignment horizontal="justify" vertical="center" wrapText="1" readingOrder="1"/>
    </xf>
    <xf numFmtId="0" fontId="11" fillId="25" borderId="18" xfId="0" applyFont="1" applyFill="1" applyBorder="1" applyAlignment="1">
      <alignment horizontal="left" indent="5" readingOrder="1"/>
    </xf>
    <xf numFmtId="0" fontId="17" fillId="25" borderId="18" xfId="0" applyFont="1" applyFill="1" applyBorder="1" applyAlignment="1">
      <alignment horizontal="left" indent="5" readingOrder="1"/>
    </xf>
    <xf numFmtId="0" fontId="12" fillId="0" borderId="0" xfId="0" applyFont="1" applyBorder="1" applyAlignment="1">
      <alignment horizontal="justify" readingOrder="1"/>
    </xf>
    <xf numFmtId="0" fontId="11" fillId="25" borderId="0" xfId="0" applyNumberFormat="1" applyFont="1" applyFill="1" applyBorder="1" applyAlignment="1">
      <alignment horizontal="justify" vertical="center" readingOrder="1"/>
    </xf>
    <xf numFmtId="168" fontId="12" fillId="27" borderId="0" xfId="40" applyNumberFormat="1" applyFont="1" applyFill="1" applyBorder="1" applyAlignment="1">
      <alignment horizontal="right" wrapText="1" indent="2"/>
    </xf>
    <xf numFmtId="168" fontId="12" fillId="24" borderId="0" xfId="40" applyNumberFormat="1" applyFont="1" applyFill="1" applyBorder="1" applyAlignment="1">
      <alignment horizontal="right" wrapText="1" indent="2"/>
    </xf>
    <xf numFmtId="0" fontId="16" fillId="0" borderId="0" xfId="70" applyFont="1" applyBorder="1" applyAlignment="1">
      <alignment vertical="top" wrapText="1"/>
    </xf>
    <xf numFmtId="0" fontId="2" fillId="0" borderId="0" xfId="70" applyBorder="1" applyAlignment="1">
      <alignment vertical="top" wrapText="1"/>
    </xf>
    <xf numFmtId="0" fontId="11" fillId="25" borderId="11" xfId="70" applyFont="1" applyFill="1" applyBorder="1" applyAlignment="1">
      <alignment horizontal="center"/>
    </xf>
    <xf numFmtId="0" fontId="11" fillId="25" borderId="13" xfId="70" applyFont="1" applyFill="1" applyBorder="1" applyAlignment="1">
      <alignment horizontal="center" vertical="center"/>
    </xf>
    <xf numFmtId="0" fontId="11" fillId="25" borderId="62" xfId="70" applyFont="1" applyFill="1" applyBorder="1" applyAlignment="1">
      <alignment horizontal="center"/>
    </xf>
    <xf numFmtId="0" fontId="11" fillId="25" borderId="13" xfId="70" applyFont="1" applyFill="1" applyBorder="1" applyAlignment="1">
      <alignment horizontal="center"/>
    </xf>
    <xf numFmtId="0" fontId="3" fillId="0" borderId="0" xfId="70" applyFont="1" applyFill="1" applyAlignment="1">
      <alignment horizontal="right"/>
    </xf>
    <xf numFmtId="167" fontId="12" fillId="24" borderId="0" xfId="40" applyNumberFormat="1" applyFont="1" applyFill="1" applyBorder="1" applyAlignment="1">
      <alignment horizontal="right" wrapText="1" indent="2"/>
    </xf>
    <xf numFmtId="167" fontId="12" fillId="27" borderId="0" xfId="40" applyNumberFormat="1" applyFont="1" applyFill="1" applyBorder="1" applyAlignment="1">
      <alignment horizontal="right" wrapText="1" indent="2"/>
    </xf>
    <xf numFmtId="167" fontId="88" fillId="27" borderId="0" xfId="40" applyNumberFormat="1" applyFont="1" applyFill="1" applyBorder="1" applyAlignment="1">
      <alignment horizontal="right" wrapText="1" indent="2"/>
    </xf>
    <xf numFmtId="0" fontId="88" fillId="25" borderId="0" xfId="70" applyFont="1" applyFill="1" applyBorder="1" applyAlignment="1">
      <alignment horizontal="left"/>
    </xf>
    <xf numFmtId="49" fontId="12" fillId="25" borderId="0" xfId="70" applyNumberFormat="1" applyFont="1" applyFill="1" applyBorder="1" applyAlignment="1">
      <alignment horizontal="left"/>
    </xf>
    <xf numFmtId="0" fontId="12" fillId="25" borderId="0" xfId="70" applyFont="1" applyFill="1" applyBorder="1" applyAlignment="1">
      <alignment horizontal="left"/>
    </xf>
    <xf numFmtId="0" fontId="16" fillId="25" borderId="0" xfId="70" applyFont="1" applyFill="1" applyBorder="1" applyAlignment="1">
      <alignment horizontal="right"/>
    </xf>
    <xf numFmtId="0" fontId="11" fillId="25" borderId="63" xfId="70" applyFont="1" applyFill="1" applyBorder="1" applyAlignment="1">
      <alignment horizontal="center"/>
    </xf>
    <xf numFmtId="167" fontId="88" fillId="24" borderId="0" xfId="40" applyNumberFormat="1" applyFont="1" applyFill="1" applyBorder="1" applyAlignment="1">
      <alignment horizontal="right" wrapText="1" indent="2"/>
    </xf>
    <xf numFmtId="167" fontId="88" fillId="26" borderId="0" xfId="70" applyNumberFormat="1" applyFont="1" applyFill="1" applyBorder="1" applyAlignment="1">
      <alignment horizontal="right" indent="2"/>
    </xf>
    <xf numFmtId="167" fontId="88" fillId="25" borderId="0" xfId="70" applyNumberFormat="1" applyFont="1" applyFill="1" applyBorder="1" applyAlignment="1">
      <alignment horizontal="right" indent="2"/>
    </xf>
    <xf numFmtId="0" fontId="16" fillId="0" borderId="0" xfId="70" applyFont="1" applyBorder="1" applyAlignment="1">
      <alignment vertical="justify" wrapText="1"/>
    </xf>
    <xf numFmtId="0" fontId="2" fillId="0" borderId="0" xfId="70" applyBorder="1" applyAlignment="1">
      <alignment vertical="justify" wrapText="1"/>
    </xf>
    <xf numFmtId="0" fontId="11" fillId="25" borderId="0" xfId="70" applyFont="1" applyFill="1" applyBorder="1" applyAlignment="1">
      <alignment horizontal="right" indent="6"/>
    </xf>
    <xf numFmtId="0" fontId="3" fillId="0" borderId="0" xfId="70" applyFont="1" applyAlignment="1">
      <alignment horizontal="right"/>
    </xf>
    <xf numFmtId="0" fontId="12" fillId="25" borderId="0" xfId="70" applyNumberFormat="1" applyFont="1" applyFill="1" applyBorder="1" applyAlignment="1">
      <alignment horizontal="right"/>
    </xf>
    <xf numFmtId="0" fontId="11" fillId="25" borderId="68" xfId="70" applyFont="1" applyFill="1" applyBorder="1" applyAlignment="1">
      <alignment horizontal="center"/>
    </xf>
    <xf numFmtId="0" fontId="11" fillId="25" borderId="66" xfId="70" applyFont="1" applyFill="1" applyBorder="1" applyAlignment="1">
      <alignment horizontal="center"/>
    </xf>
    <xf numFmtId="0" fontId="11" fillId="25" borderId="69" xfId="70" applyFont="1" applyFill="1" applyBorder="1" applyAlignment="1">
      <alignment horizontal="center"/>
    </xf>
    <xf numFmtId="0" fontId="12" fillId="24" borderId="0" xfId="40" applyFont="1" applyFill="1" applyBorder="1" applyAlignment="1">
      <alignment horizontal="left" indent="1"/>
    </xf>
    <xf numFmtId="165" fontId="12" fillId="25" borderId="0" xfId="70" applyNumberFormat="1" applyFont="1" applyFill="1" applyBorder="1" applyAlignment="1">
      <alignment horizontal="right" indent="2"/>
    </xf>
    <xf numFmtId="165" fontId="12" fillId="26" borderId="0" xfId="70" applyNumberFormat="1" applyFont="1" applyFill="1" applyBorder="1" applyAlignment="1">
      <alignment horizontal="right" indent="2"/>
    </xf>
    <xf numFmtId="0" fontId="11" fillId="24" borderId="0" xfId="40" applyFont="1" applyFill="1" applyBorder="1" applyAlignment="1">
      <alignment horizontal="left" wrapText="1"/>
    </xf>
    <xf numFmtId="169" fontId="12" fillId="24" borderId="0" xfId="40" applyNumberFormat="1" applyFont="1" applyFill="1" applyBorder="1" applyAlignment="1">
      <alignment horizontal="right" wrapText="1" indent="2"/>
    </xf>
    <xf numFmtId="169" fontId="12" fillId="27" borderId="0" xfId="40" applyNumberFormat="1" applyFont="1" applyFill="1" applyBorder="1" applyAlignment="1">
      <alignment horizontal="right" wrapText="1" indent="2"/>
    </xf>
    <xf numFmtId="0" fontId="11" fillId="24" borderId="0" xfId="40" applyFont="1" applyFill="1" applyBorder="1" applyAlignment="1">
      <alignment horizontal="left" indent="2"/>
    </xf>
    <xf numFmtId="168" fontId="11" fillId="24" borderId="0" xfId="40" applyNumberFormat="1" applyFont="1" applyFill="1" applyBorder="1" applyAlignment="1">
      <alignment horizontal="right" wrapText="1" indent="2"/>
    </xf>
    <xf numFmtId="168" fontId="11" fillId="27" borderId="0" xfId="40" applyNumberFormat="1" applyFont="1" applyFill="1" applyBorder="1" applyAlignment="1">
      <alignment horizontal="right" wrapText="1" indent="2"/>
    </xf>
    <xf numFmtId="169" fontId="36" fillId="24" borderId="0" xfId="40" applyNumberFormat="1" applyFont="1" applyFill="1" applyBorder="1" applyAlignment="1">
      <alignment horizontal="right" wrapText="1" indent="2"/>
    </xf>
    <xf numFmtId="169" fontId="36" fillId="27" borderId="0" xfId="40" applyNumberFormat="1" applyFont="1" applyFill="1" applyBorder="1" applyAlignment="1">
      <alignment horizontal="right" wrapText="1" indent="2"/>
    </xf>
    <xf numFmtId="167" fontId="12" fillId="29" borderId="0" xfId="60" applyNumberFormat="1" applyFont="1" applyFill="1" applyBorder="1" applyAlignment="1">
      <alignment horizontal="right" wrapText="1" indent="2"/>
    </xf>
    <xf numFmtId="167" fontId="12" fillId="45" borderId="0" xfId="60" applyNumberFormat="1" applyFont="1" applyFill="1" applyBorder="1" applyAlignment="1">
      <alignment horizontal="right" wrapText="1" indent="2"/>
    </xf>
    <xf numFmtId="0" fontId="11" fillId="25" borderId="10" xfId="70" applyFont="1" applyFill="1" applyBorder="1" applyAlignment="1">
      <alignment horizontal="center"/>
    </xf>
    <xf numFmtId="0" fontId="11" fillId="25" borderId="0" xfId="70" applyFont="1" applyFill="1" applyBorder="1" applyAlignment="1">
      <alignment horizontal="left" indent="4"/>
    </xf>
    <xf numFmtId="0" fontId="49" fillId="26" borderId="15" xfId="70" applyFont="1" applyFill="1" applyBorder="1" applyAlignment="1">
      <alignment horizontal="left" vertical="center"/>
    </xf>
    <xf numFmtId="0" fontId="49" fillId="26" borderId="16" xfId="70" applyFont="1" applyFill="1" applyBorder="1" applyAlignment="1">
      <alignment horizontal="left" vertical="center"/>
    </xf>
    <xf numFmtId="0" fontId="49" fillId="26" borderId="17" xfId="70" applyFont="1" applyFill="1" applyBorder="1" applyAlignment="1">
      <alignment horizontal="left" vertical="center"/>
    </xf>
    <xf numFmtId="0" fontId="16" fillId="25" borderId="0" xfId="70" applyFont="1" applyFill="1" applyBorder="1" applyAlignment="1">
      <alignment vertical="justify" wrapText="1"/>
    </xf>
    <xf numFmtId="0" fontId="2" fillId="25" borderId="0" xfId="70" applyFill="1" applyBorder="1" applyAlignment="1">
      <alignment vertical="justify" wrapText="1"/>
    </xf>
    <xf numFmtId="0" fontId="94" fillId="25" borderId="0" xfId="70" applyFont="1" applyFill="1" applyBorder="1" applyAlignment="1">
      <alignment horizontal="center"/>
    </xf>
    <xf numFmtId="0" fontId="16" fillId="25" borderId="0" xfId="70" applyNumberFormat="1" applyFont="1" applyFill="1" applyBorder="1" applyAlignment="1">
      <alignment horizontal="justify" wrapText="1"/>
    </xf>
    <xf numFmtId="0" fontId="16" fillId="25" borderId="0" xfId="70" applyFont="1" applyFill="1" applyBorder="1" applyAlignment="1">
      <alignment vertical="top"/>
    </xf>
    <xf numFmtId="0" fontId="2" fillId="25" borderId="0" xfId="70" applyFill="1" applyBorder="1" applyAlignment="1">
      <alignment vertical="top"/>
    </xf>
    <xf numFmtId="0" fontId="11" fillId="25" borderId="12" xfId="70" applyFont="1" applyFill="1" applyBorder="1" applyAlignment="1">
      <alignment horizontal="center"/>
    </xf>
    <xf numFmtId="165" fontId="23" fillId="25" borderId="0" xfId="70" applyNumberFormat="1" applyFont="1" applyFill="1" applyBorder="1" applyAlignment="1">
      <alignment horizontal="right" indent="2"/>
    </xf>
    <xf numFmtId="165" fontId="23" fillId="26" borderId="0" xfId="70" applyNumberFormat="1" applyFont="1" applyFill="1" applyBorder="1" applyAlignment="1">
      <alignment horizontal="right" indent="2"/>
    </xf>
    <xf numFmtId="165" fontId="88" fillId="25" borderId="0" xfId="70" applyNumberFormat="1" applyFont="1" applyFill="1" applyBorder="1" applyAlignment="1">
      <alignment horizontal="right" indent="2"/>
    </xf>
    <xf numFmtId="165" fontId="88" fillId="26" borderId="0" xfId="70" applyNumberFormat="1" applyFont="1" applyFill="1" applyBorder="1" applyAlignment="1">
      <alignment horizontal="right" indent="2"/>
    </xf>
    <xf numFmtId="165" fontId="12" fillId="24" borderId="0" xfId="40" applyNumberFormat="1" applyFont="1" applyFill="1" applyBorder="1" applyAlignment="1">
      <alignment horizontal="right" wrapText="1" indent="2"/>
    </xf>
    <xf numFmtId="165" fontId="12" fillId="27" borderId="0" xfId="40" applyNumberFormat="1" applyFont="1" applyFill="1" applyBorder="1" applyAlignment="1">
      <alignment horizontal="right" wrapText="1" indent="2"/>
    </xf>
    <xf numFmtId="0" fontId="3" fillId="25" borderId="0" xfId="70" applyFont="1" applyFill="1" applyBorder="1" applyAlignment="1">
      <alignment horizontal="right" indent="2"/>
    </xf>
    <xf numFmtId="0" fontId="3" fillId="26" borderId="0" xfId="70" applyFont="1" applyFill="1" applyBorder="1" applyAlignment="1">
      <alignment horizontal="right" indent="2"/>
    </xf>
    <xf numFmtId="0" fontId="29" fillId="25" borderId="0" xfId="62" applyFont="1" applyFill="1" applyBorder="1" applyAlignment="1">
      <alignment wrapText="1"/>
    </xf>
    <xf numFmtId="0" fontId="16" fillId="25" borderId="0" xfId="62" applyFont="1" applyFill="1" applyBorder="1" applyAlignment="1">
      <alignment wrapText="1"/>
    </xf>
    <xf numFmtId="0" fontId="60" fillId="25" borderId="0" xfId="62" applyFont="1" applyFill="1" applyBorder="1" applyAlignment="1">
      <alignment horizontal="justify" vertical="center" wrapText="1"/>
    </xf>
    <xf numFmtId="0" fontId="16" fillId="25" borderId="0" xfId="62" applyFont="1" applyFill="1" applyBorder="1" applyAlignment="1">
      <alignment horizontal="right"/>
    </xf>
    <xf numFmtId="0" fontId="98" fillId="25" borderId="24" xfId="62" applyFont="1" applyFill="1" applyBorder="1" applyAlignment="1">
      <alignment horizontal="center" vertical="center"/>
    </xf>
    <xf numFmtId="0" fontId="98" fillId="25" borderId="25" xfId="62" applyFont="1" applyFill="1" applyBorder="1" applyAlignment="1">
      <alignment horizontal="center" vertical="center"/>
    </xf>
    <xf numFmtId="0" fontId="11" fillId="25" borderId="62" xfId="62" applyFont="1" applyFill="1" applyBorder="1" applyAlignment="1">
      <alignment horizontal="center"/>
    </xf>
    <xf numFmtId="0" fontId="11" fillId="25" borderId="13" xfId="62" applyFont="1" applyFill="1" applyBorder="1" applyAlignment="1">
      <alignment horizontal="center"/>
    </xf>
    <xf numFmtId="0" fontId="16" fillId="25" borderId="0" xfId="62" applyFont="1" applyFill="1" applyBorder="1" applyAlignment="1">
      <alignment horizontal="justify" wrapText="1"/>
    </xf>
    <xf numFmtId="0" fontId="11" fillId="25" borderId="0" xfId="62" applyFont="1" applyFill="1" applyBorder="1" applyAlignment="1">
      <alignment horizontal="left" indent="6"/>
    </xf>
    <xf numFmtId="0" fontId="16" fillId="25" borderId="0" xfId="62" applyFont="1" applyFill="1" applyBorder="1" applyAlignment="1">
      <alignment horizontal="left" vertical="top"/>
    </xf>
    <xf numFmtId="0" fontId="11" fillId="26" borderId="18" xfId="0" applyFont="1" applyFill="1" applyBorder="1" applyAlignment="1">
      <alignment horizontal="right" indent="6"/>
    </xf>
    <xf numFmtId="0" fontId="9" fillId="25" borderId="23" xfId="0" applyFont="1" applyFill="1" applyBorder="1" applyAlignment="1">
      <alignment horizontal="left"/>
    </xf>
    <xf numFmtId="0" fontId="9" fillId="25" borderId="22" xfId="0" applyFont="1" applyFill="1" applyBorder="1" applyAlignment="1">
      <alignment horizontal="left"/>
    </xf>
    <xf numFmtId="0" fontId="9" fillId="25" borderId="0" xfId="0" applyFont="1" applyFill="1" applyBorder="1" applyAlignment="1">
      <alignment horizontal="left"/>
    </xf>
    <xf numFmtId="0" fontId="16" fillId="25" borderId="0" xfId="0" applyFont="1" applyFill="1" applyBorder="1" applyAlignment="1">
      <alignment horizontal="left" vertical="top"/>
    </xf>
    <xf numFmtId="0" fontId="5" fillId="25" borderId="0" xfId="0" applyFont="1" applyFill="1" applyBorder="1"/>
    <xf numFmtId="0" fontId="8" fillId="26" borderId="13" xfId="0" applyFont="1" applyFill="1" applyBorder="1" applyAlignment="1">
      <alignment horizontal="center"/>
    </xf>
    <xf numFmtId="0" fontId="88" fillId="25" borderId="0" xfId="0" applyFont="1" applyFill="1" applyBorder="1" applyAlignment="1">
      <alignment horizontal="left"/>
    </xf>
    <xf numFmtId="0" fontId="29" fillId="24" borderId="0" xfId="40" applyFont="1" applyFill="1" applyBorder="1" applyAlignment="1">
      <alignment horizontal="justify" vertical="center" wrapText="1"/>
    </xf>
    <xf numFmtId="0" fontId="16" fillId="24" borderId="0" xfId="40" applyFont="1" applyFill="1" applyBorder="1" applyAlignment="1">
      <alignment horizontal="justify" vertical="center" wrapText="1"/>
    </xf>
    <xf numFmtId="0" fontId="16" fillId="24" borderId="0" xfId="40" applyFont="1" applyFill="1" applyBorder="1" applyAlignment="1">
      <alignment horizontal="justify" vertical="top" wrapText="1"/>
    </xf>
    <xf numFmtId="0" fontId="11" fillId="26" borderId="13" xfId="70" applyFont="1" applyFill="1" applyBorder="1" applyAlignment="1">
      <alignment horizontal="center"/>
    </xf>
    <xf numFmtId="0" fontId="16" fillId="25" borderId="0" xfId="70" applyFont="1" applyFill="1" applyBorder="1" applyAlignment="1">
      <alignment horizontal="left" vertical="top"/>
    </xf>
    <xf numFmtId="0" fontId="11" fillId="25" borderId="18" xfId="70" applyFont="1" applyFill="1" applyBorder="1" applyAlignment="1">
      <alignment horizontal="left" indent="6"/>
    </xf>
    <xf numFmtId="0" fontId="11" fillId="25" borderId="0" xfId="70" applyFont="1" applyFill="1" applyBorder="1" applyAlignment="1">
      <alignment horizontal="left" indent="6"/>
    </xf>
    <xf numFmtId="0" fontId="29" fillId="24" borderId="0" xfId="40" applyNumberFormat="1" applyFont="1" applyFill="1" applyBorder="1" applyAlignment="1">
      <alignment horizontal="justify" vertical="center" wrapText="1"/>
    </xf>
    <xf numFmtId="0" fontId="16" fillId="24" borderId="0" xfId="40" applyNumberFormat="1" applyFont="1" applyFill="1" applyBorder="1" applyAlignment="1">
      <alignment horizontal="justify" vertical="center" wrapText="1"/>
    </xf>
    <xf numFmtId="167" fontId="12" fillId="27" borderId="0" xfId="40" applyNumberFormat="1" applyFont="1" applyFill="1" applyBorder="1" applyAlignment="1">
      <alignment horizontal="right" wrapText="1" indent="4"/>
    </xf>
    <xf numFmtId="0" fontId="49" fillId="26" borderId="27" xfId="70" applyFont="1" applyFill="1" applyBorder="1" applyAlignment="1">
      <alignment horizontal="left" vertical="center"/>
    </xf>
    <xf numFmtId="0" fontId="49" fillId="26" borderId="28" xfId="70" applyFont="1" applyFill="1" applyBorder="1" applyAlignment="1">
      <alignment horizontal="left" vertical="center"/>
    </xf>
    <xf numFmtId="0" fontId="49" fillId="26" borderId="29" xfId="70" applyFont="1" applyFill="1" applyBorder="1" applyAlignment="1">
      <alignment horizontal="left" vertical="center"/>
    </xf>
    <xf numFmtId="3" fontId="12" fillId="25" borderId="0" xfId="70" applyNumberFormat="1" applyFont="1" applyFill="1" applyBorder="1" applyAlignment="1">
      <alignment horizontal="right" vertical="center" wrapText="1" indent="2"/>
    </xf>
    <xf numFmtId="165" fontId="12" fillId="25" borderId="0" xfId="70" applyNumberFormat="1" applyFont="1" applyFill="1" applyBorder="1" applyAlignment="1">
      <alignment horizontal="right" vertical="center" wrapText="1" indent="3"/>
    </xf>
    <xf numFmtId="3" fontId="88" fillId="25" borderId="49" xfId="70" applyNumberFormat="1" applyFont="1" applyFill="1" applyBorder="1" applyAlignment="1">
      <alignment horizontal="right" vertical="center" wrapText="1" indent="2"/>
    </xf>
    <xf numFmtId="0" fontId="12" fillId="0" borderId="0" xfId="70" applyFont="1" applyFill="1" applyBorder="1" applyAlignment="1">
      <alignment horizontal="right"/>
    </xf>
    <xf numFmtId="0" fontId="11" fillId="27" borderId="0" xfId="40" applyFont="1" applyFill="1" applyBorder="1" applyAlignment="1">
      <alignment horizontal="left" indent="1"/>
    </xf>
    <xf numFmtId="167" fontId="11" fillId="27" borderId="0" xfId="40" applyNumberFormat="1" applyFont="1" applyFill="1" applyBorder="1" applyAlignment="1">
      <alignment horizontal="right" wrapText="1" indent="4"/>
    </xf>
    <xf numFmtId="167" fontId="88" fillId="26" borderId="10" xfId="70" applyNumberFormat="1" applyFont="1" applyFill="1" applyBorder="1" applyAlignment="1">
      <alignment horizontal="right" indent="4"/>
    </xf>
    <xf numFmtId="0" fontId="12" fillId="27" borderId="0" xfId="40" applyFont="1" applyFill="1" applyBorder="1" applyAlignment="1">
      <alignment horizontal="left" indent="1"/>
    </xf>
    <xf numFmtId="0" fontId="11" fillId="25" borderId="18" xfId="70" applyFont="1" applyFill="1" applyBorder="1" applyAlignment="1">
      <alignment horizontal="left"/>
    </xf>
    <xf numFmtId="0" fontId="11" fillId="25" borderId="18" xfId="70" applyFont="1" applyFill="1" applyBorder="1" applyAlignment="1">
      <alignment horizontal="right" indent="6"/>
    </xf>
    <xf numFmtId="0" fontId="16" fillId="25" borderId="22" xfId="70" applyFont="1" applyFill="1" applyBorder="1" applyAlignment="1">
      <alignment horizontal="center"/>
    </xf>
    <xf numFmtId="0" fontId="16" fillId="25" borderId="53" xfId="70" applyFont="1" applyFill="1" applyBorder="1" applyAlignment="1">
      <alignment horizontal="center"/>
    </xf>
    <xf numFmtId="0" fontId="93" fillId="26" borderId="27" xfId="70" applyFont="1" applyFill="1" applyBorder="1" applyAlignment="1">
      <alignment horizontal="left" vertical="center"/>
    </xf>
    <xf numFmtId="0" fontId="93" fillId="26" borderId="28" xfId="70" applyFont="1" applyFill="1" applyBorder="1" applyAlignment="1">
      <alignment horizontal="left" vertical="center"/>
    </xf>
    <xf numFmtId="0" fontId="93" fillId="26" borderId="29" xfId="70" applyFont="1" applyFill="1" applyBorder="1" applyAlignment="1">
      <alignment horizontal="left" vertical="center"/>
    </xf>
    <xf numFmtId="0" fontId="16" fillId="0" borderId="54" xfId="70" applyFont="1" applyBorder="1" applyAlignment="1">
      <alignment vertical="justify" wrapText="1"/>
    </xf>
    <xf numFmtId="0" fontId="11" fillId="25" borderId="52" xfId="70" applyFont="1" applyFill="1" applyBorder="1" applyAlignment="1">
      <alignment horizontal="center"/>
    </xf>
    <xf numFmtId="0" fontId="88" fillId="25" borderId="0" xfId="79" applyFont="1" applyFill="1" applyBorder="1" applyAlignment="1">
      <alignment horizontal="left" vertical="center"/>
    </xf>
    <xf numFmtId="0" fontId="2" fillId="26" borderId="0" xfId="70" applyFill="1" applyBorder="1" applyAlignment="1">
      <alignment horizontal="center"/>
    </xf>
    <xf numFmtId="0" fontId="11" fillId="25" borderId="13" xfId="70" applyNumberFormat="1" applyFont="1" applyFill="1" applyBorder="1" applyAlignment="1">
      <alignment horizontal="center" vertical="center" wrapText="1"/>
    </xf>
    <xf numFmtId="0" fontId="11" fillId="25" borderId="13" xfId="70" applyFont="1" applyFill="1" applyBorder="1" applyAlignment="1">
      <alignment horizontal="center" vertical="center" wrapText="1"/>
    </xf>
    <xf numFmtId="165" fontId="88" fillId="25" borderId="49" xfId="70" applyNumberFormat="1" applyFont="1" applyFill="1" applyBorder="1" applyAlignment="1">
      <alignment horizontal="right" vertical="center" wrapText="1" indent="3"/>
    </xf>
    <xf numFmtId="0" fontId="3" fillId="26" borderId="0" xfId="63" applyFont="1" applyFill="1" applyAlignment="1">
      <alignment horizontal="right"/>
    </xf>
    <xf numFmtId="0" fontId="88" fillId="24" borderId="0" xfId="66" applyFont="1" applyFill="1" applyBorder="1" applyAlignment="1">
      <alignment horizontal="left" indent="1"/>
    </xf>
    <xf numFmtId="0" fontId="88" fillId="27" borderId="0" xfId="66" applyFont="1" applyFill="1" applyBorder="1" applyAlignment="1">
      <alignment horizontal="left" indent="1"/>
    </xf>
    <xf numFmtId="0" fontId="11" fillId="25" borderId="18" xfId="63" applyFont="1" applyFill="1" applyBorder="1" applyAlignment="1">
      <alignment horizontal="left" indent="6"/>
    </xf>
    <xf numFmtId="0" fontId="137" fillId="30" borderId="70" xfId="63" applyFont="1" applyFill="1" applyBorder="1" applyAlignment="1">
      <alignment horizontal="center" vertical="center"/>
    </xf>
    <xf numFmtId="0" fontId="137" fillId="30" borderId="71" xfId="63" applyFont="1" applyFill="1" applyBorder="1" applyAlignment="1">
      <alignment horizontal="center" vertical="center"/>
    </xf>
    <xf numFmtId="0" fontId="137" fillId="30" borderId="72" xfId="63" applyFont="1" applyFill="1" applyBorder="1" applyAlignment="1">
      <alignment horizontal="center" vertical="center"/>
    </xf>
    <xf numFmtId="0" fontId="137" fillId="30" borderId="73" xfId="63" applyFont="1" applyFill="1" applyBorder="1" applyAlignment="1">
      <alignment horizontal="center" vertical="center"/>
    </xf>
    <xf numFmtId="0" fontId="137" fillId="30" borderId="36" xfId="63" applyFont="1" applyFill="1" applyBorder="1" applyAlignment="1">
      <alignment horizontal="center" vertical="center"/>
    </xf>
    <xf numFmtId="0" fontId="137" fillId="30" borderId="74" xfId="63" applyFont="1" applyFill="1" applyBorder="1" applyAlignment="1">
      <alignment horizontal="center" vertical="center"/>
    </xf>
    <xf numFmtId="0" fontId="11" fillId="26" borderId="12" xfId="63" applyFont="1" applyFill="1" applyBorder="1" applyAlignment="1">
      <alignment horizontal="center" vertical="center" wrapText="1"/>
    </xf>
    <xf numFmtId="0" fontId="12" fillId="25" borderId="0" xfId="62" applyNumberFormat="1" applyFont="1" applyFill="1" applyBorder="1" applyAlignment="1">
      <alignment horizontal="left"/>
    </xf>
    <xf numFmtId="0" fontId="11" fillId="25" borderId="58" xfId="62" applyFont="1" applyFill="1" applyBorder="1" applyAlignment="1">
      <alignment horizontal="center"/>
    </xf>
    <xf numFmtId="0" fontId="11" fillId="25" borderId="12" xfId="62" applyFont="1" applyFill="1" applyBorder="1" applyAlignment="1">
      <alignment horizontal="center"/>
    </xf>
    <xf numFmtId="0" fontId="11" fillId="25" borderId="59" xfId="62" applyFont="1" applyFill="1" applyBorder="1" applyAlignment="1">
      <alignment horizontal="center"/>
    </xf>
    <xf numFmtId="0" fontId="49" fillId="26" borderId="31" xfId="62" applyFont="1" applyFill="1" applyBorder="1" applyAlignment="1">
      <alignment horizontal="left" vertical="center" wrapText="1"/>
    </xf>
    <xf numFmtId="0" fontId="49" fillId="26" borderId="32" xfId="62" applyFont="1" applyFill="1" applyBorder="1" applyAlignment="1">
      <alignment horizontal="left" vertical="center" wrapText="1"/>
    </xf>
    <xf numFmtId="0" fontId="49" fillId="26" borderId="33" xfId="62" applyFont="1" applyFill="1" applyBorder="1" applyAlignment="1">
      <alignment horizontal="left" vertical="center" wrapText="1"/>
    </xf>
    <xf numFmtId="0" fontId="16" fillId="24" borderId="51" xfId="40" applyFont="1" applyFill="1" applyBorder="1" applyAlignment="1">
      <alignment horizontal="left" vertical="top"/>
    </xf>
    <xf numFmtId="0" fontId="16" fillId="24" borderId="0" xfId="40" applyFont="1" applyFill="1" applyBorder="1" applyAlignment="1">
      <alignment horizontal="left" vertical="top"/>
    </xf>
    <xf numFmtId="0" fontId="11" fillId="0" borderId="12" xfId="53" applyFont="1" applyBorder="1" applyAlignment="1">
      <alignment horizontal="center" vertical="center" wrapText="1"/>
    </xf>
    <xf numFmtId="0" fontId="16" fillId="27" borderId="0" xfId="40" applyFont="1" applyFill="1" applyBorder="1" applyAlignment="1">
      <alignment horizontal="justify" vertical="center"/>
    </xf>
    <xf numFmtId="0" fontId="16" fillId="25" borderId="51" xfId="62" applyFont="1" applyFill="1" applyBorder="1" applyAlignment="1">
      <alignment horizontal="left" vertical="top"/>
    </xf>
    <xf numFmtId="0" fontId="88" fillId="24" borderId="0" xfId="40" applyFont="1" applyFill="1" applyBorder="1" applyAlignment="1">
      <alignment vertical="center" wrapText="1"/>
    </xf>
    <xf numFmtId="164" fontId="12" fillId="27" borderId="48" xfId="40" applyNumberFormat="1" applyFont="1" applyFill="1" applyBorder="1" applyAlignment="1">
      <alignment horizontal="center" wrapText="1"/>
    </xf>
    <xf numFmtId="164" fontId="16" fillId="24" borderId="48" xfId="40" applyNumberFormat="1" applyFont="1" applyFill="1" applyBorder="1" applyAlignment="1">
      <alignment horizontal="right" wrapText="1"/>
    </xf>
    <xf numFmtId="0" fontId="11" fillId="25" borderId="18" xfId="62" applyFont="1" applyFill="1" applyBorder="1" applyAlignment="1">
      <alignment horizontal="right" indent="6"/>
    </xf>
    <xf numFmtId="0" fontId="16" fillId="24" borderId="51" xfId="40" applyFont="1" applyFill="1" applyBorder="1" applyAlignment="1">
      <alignment vertical="justify" wrapText="1"/>
    </xf>
    <xf numFmtId="0" fontId="16" fillId="24" borderId="0" xfId="40" applyFont="1" applyFill="1" applyBorder="1" applyAlignment="1">
      <alignment vertical="justify" wrapText="1"/>
    </xf>
    <xf numFmtId="0" fontId="88" fillId="25" borderId="0" xfId="62" applyFont="1" applyFill="1" applyBorder="1" applyAlignment="1">
      <alignment horizontal="left" vertical="center"/>
    </xf>
    <xf numFmtId="2" fontId="88" fillId="24" borderId="0" xfId="40" applyNumberFormat="1" applyFont="1" applyFill="1" applyBorder="1" applyAlignment="1">
      <alignment horizontal="center" vertical="center" wrapText="1"/>
    </xf>
    <xf numFmtId="0" fontId="88" fillId="25" borderId="0" xfId="0" applyFont="1" applyFill="1" applyBorder="1" applyAlignment="1">
      <alignment horizontal="left" vertical="center"/>
    </xf>
    <xf numFmtId="0" fontId="104" fillId="25" borderId="0" xfId="0" applyFont="1" applyFill="1" applyBorder="1" applyAlignment="1">
      <alignment horizontal="center"/>
    </xf>
    <xf numFmtId="0" fontId="11" fillId="26" borderId="58" xfId="0" applyFont="1" applyFill="1" applyBorder="1" applyAlignment="1">
      <alignment horizontal="center"/>
    </xf>
    <xf numFmtId="0" fontId="11" fillId="26" borderId="12" xfId="0" applyFont="1" applyFill="1" applyBorder="1" applyAlignment="1">
      <alignment horizontal="center"/>
    </xf>
    <xf numFmtId="0" fontId="49" fillId="26" borderId="31" xfId="0" applyFont="1" applyFill="1" applyBorder="1" applyAlignment="1">
      <alignment horizontal="left" vertical="center"/>
    </xf>
    <xf numFmtId="0" fontId="49" fillId="26" borderId="32" xfId="0" applyFont="1" applyFill="1" applyBorder="1" applyAlignment="1">
      <alignment horizontal="left" vertical="center"/>
    </xf>
    <xf numFmtId="0" fontId="49" fillId="26" borderId="33" xfId="0" applyFont="1" applyFill="1" applyBorder="1" applyAlignment="1">
      <alignment horizontal="left" vertical="center"/>
    </xf>
    <xf numFmtId="0" fontId="16" fillId="0" borderId="0" xfId="0" applyFont="1" applyBorder="1" applyAlignment="1">
      <alignment vertical="justify" wrapText="1"/>
    </xf>
    <xf numFmtId="0" fontId="0" fillId="0" borderId="0" xfId="0" applyBorder="1" applyAlignment="1">
      <alignment vertical="justify" wrapText="1"/>
    </xf>
    <xf numFmtId="0" fontId="11" fillId="26" borderId="12" xfId="53" applyFont="1" applyFill="1" applyBorder="1" applyAlignment="1">
      <alignment horizontal="center" vertical="center" wrapText="1"/>
    </xf>
    <xf numFmtId="0" fontId="12" fillId="25" borderId="0" xfId="62" applyNumberFormat="1" applyFont="1" applyFill="1" applyBorder="1" applyAlignment="1">
      <alignment horizontal="right"/>
    </xf>
    <xf numFmtId="0" fontId="11" fillId="25" borderId="18" xfId="0" applyFont="1" applyFill="1" applyBorder="1" applyAlignment="1">
      <alignment horizontal="left" indent="6"/>
    </xf>
    <xf numFmtId="0" fontId="16" fillId="26" borderId="0" xfId="70" applyFont="1" applyFill="1" applyBorder="1" applyAlignment="1">
      <alignment vertical="justify" wrapText="1"/>
    </xf>
    <xf numFmtId="0" fontId="2" fillId="26" borderId="0" xfId="70" applyFill="1" applyBorder="1" applyAlignment="1">
      <alignment vertical="justify" wrapText="1"/>
    </xf>
    <xf numFmtId="0" fontId="88" fillId="26" borderId="0" xfId="70" applyFont="1" applyFill="1" applyBorder="1" applyAlignment="1">
      <alignment horizontal="left"/>
    </xf>
    <xf numFmtId="0" fontId="49" fillId="26" borderId="31" xfId="70" applyFont="1" applyFill="1" applyBorder="1" applyAlignment="1">
      <alignment horizontal="left" vertical="center"/>
    </xf>
    <xf numFmtId="0" fontId="49" fillId="26" borderId="32" xfId="70" applyFont="1" applyFill="1" applyBorder="1" applyAlignment="1">
      <alignment horizontal="left" vertical="center"/>
    </xf>
    <xf numFmtId="0" fontId="49" fillId="26" borderId="33" xfId="70" applyFont="1" applyFill="1" applyBorder="1" applyAlignment="1">
      <alignment horizontal="left" vertical="center"/>
    </xf>
    <xf numFmtId="0" fontId="50" fillId="25" borderId="0" xfId="70" applyFont="1" applyFill="1" applyBorder="1" applyAlignment="1">
      <alignment horizontal="justify" vertical="top" wrapText="1"/>
    </xf>
    <xf numFmtId="0" fontId="88" fillId="24" borderId="0" xfId="40" applyFont="1" applyFill="1" applyBorder="1" applyAlignment="1">
      <alignment horizontal="center" wrapText="1"/>
    </xf>
    <xf numFmtId="0" fontId="12" fillId="25" borderId="12" xfId="70" applyFont="1" applyFill="1" applyBorder="1" applyAlignment="1">
      <alignment horizontal="center" vertical="center" wrapText="1"/>
    </xf>
    <xf numFmtId="0" fontId="12" fillId="0" borderId="10" xfId="70" applyFont="1" applyBorder="1" applyAlignment="1">
      <alignment horizontal="center" vertical="center" wrapText="1"/>
    </xf>
    <xf numFmtId="0" fontId="12" fillId="0" borderId="11" xfId="70" applyFont="1" applyBorder="1" applyAlignment="1">
      <alignment horizontal="center" vertical="center" wrapText="1"/>
    </xf>
    <xf numFmtId="164" fontId="12" fillId="24" borderId="58" xfId="40" applyNumberFormat="1" applyFont="1" applyFill="1" applyBorder="1" applyAlignment="1">
      <alignment horizontal="center" vertical="center" wrapText="1"/>
    </xf>
    <xf numFmtId="164" fontId="12" fillId="24" borderId="12" xfId="40" applyNumberFormat="1" applyFont="1" applyFill="1" applyBorder="1" applyAlignment="1">
      <alignment horizontal="center" vertical="center" wrapText="1"/>
    </xf>
    <xf numFmtId="164" fontId="12" fillId="24" borderId="59" xfId="40" applyNumberFormat="1" applyFont="1" applyFill="1" applyBorder="1" applyAlignment="1">
      <alignment horizontal="center" vertical="center" wrapText="1"/>
    </xf>
    <xf numFmtId="164" fontId="12" fillId="24" borderId="58" xfId="40" applyNumberFormat="1" applyFont="1" applyFill="1" applyBorder="1" applyAlignment="1">
      <alignment horizontal="center" wrapText="1"/>
    </xf>
    <xf numFmtId="164" fontId="12" fillId="24" borderId="12" xfId="40" applyNumberFormat="1" applyFont="1" applyFill="1" applyBorder="1" applyAlignment="1">
      <alignment horizontal="center" wrapText="1"/>
    </xf>
    <xf numFmtId="0" fontId="58" fillId="26" borderId="0" xfId="70" applyFont="1" applyFill="1" applyBorder="1" applyAlignment="1">
      <alignment horizontal="left" vertical="center" wrapText="1"/>
    </xf>
    <xf numFmtId="3" fontId="16" fillId="26" borderId="0" xfId="70" applyNumberFormat="1" applyFont="1" applyFill="1" applyBorder="1" applyAlignment="1">
      <alignment horizontal="center" vertical="center"/>
    </xf>
    <xf numFmtId="167" fontId="16" fillId="26" borderId="60" xfId="70" applyNumberFormat="1" applyFont="1" applyFill="1" applyBorder="1" applyAlignment="1">
      <alignment horizontal="center" vertical="center"/>
    </xf>
    <xf numFmtId="167" fontId="16" fillId="26" borderId="0" xfId="70" applyNumberFormat="1" applyFont="1" applyFill="1" applyBorder="1" applyAlignment="1">
      <alignment horizontal="center" vertical="center"/>
    </xf>
    <xf numFmtId="0" fontId="53" fillId="25" borderId="0" xfId="70" applyFont="1" applyFill="1" applyBorder="1" applyAlignment="1">
      <alignment horizontal="justify" vertical="top" wrapText="1"/>
    </xf>
    <xf numFmtId="0" fontId="11" fillId="25" borderId="0" xfId="70" applyFont="1" applyFill="1" applyBorder="1" applyAlignment="1">
      <alignment horizontal="left" indent="1"/>
    </xf>
    <xf numFmtId="0" fontId="11" fillId="0" borderId="0" xfId="70" applyFont="1" applyBorder="1" applyAlignment="1">
      <alignment horizontal="left" indent="1"/>
    </xf>
    <xf numFmtId="0" fontId="12" fillId="25" borderId="0" xfId="70" applyFont="1" applyFill="1" applyBorder="1" applyAlignment="1">
      <alignment horizontal="left" indent="1"/>
    </xf>
    <xf numFmtId="0" fontId="11" fillId="25" borderId="0" xfId="70" applyFont="1" applyFill="1" applyBorder="1" applyAlignment="1">
      <alignment horizontal="left"/>
    </xf>
    <xf numFmtId="0" fontId="93" fillId="26" borderId="31" xfId="70" applyFont="1" applyFill="1" applyBorder="1" applyAlignment="1">
      <alignment horizontal="left" vertical="center"/>
    </xf>
    <xf numFmtId="0" fontId="93" fillId="26" borderId="32" xfId="70" applyFont="1" applyFill="1" applyBorder="1" applyAlignment="1">
      <alignment horizontal="left" vertical="center"/>
    </xf>
    <xf numFmtId="0" fontId="93" fillId="26" borderId="33" xfId="70" applyFont="1" applyFill="1" applyBorder="1" applyAlignment="1">
      <alignment horizontal="left" vertical="center"/>
    </xf>
    <xf numFmtId="0" fontId="107" fillId="26" borderId="34" xfId="70" applyFont="1" applyFill="1" applyBorder="1" applyAlignment="1">
      <alignment horizontal="left" vertical="center"/>
    </xf>
    <xf numFmtId="0" fontId="107" fillId="26" borderId="37" xfId="70" applyFont="1" applyFill="1" applyBorder="1" applyAlignment="1">
      <alignment horizontal="left" vertical="center"/>
    </xf>
    <xf numFmtId="0" fontId="107" fillId="26" borderId="35" xfId="70" applyFont="1" applyFill="1" applyBorder="1" applyAlignment="1">
      <alignment horizontal="left" vertical="center"/>
    </xf>
    <xf numFmtId="0" fontId="11" fillId="25" borderId="18" xfId="70" applyFont="1" applyFill="1" applyBorder="1" applyAlignment="1">
      <alignment horizontal="right"/>
    </xf>
    <xf numFmtId="0" fontId="11" fillId="26" borderId="62" xfId="70" applyFont="1" applyFill="1" applyBorder="1" applyAlignment="1">
      <alignment horizontal="center"/>
    </xf>
    <xf numFmtId="0" fontId="93" fillId="26" borderId="31" xfId="62" applyFont="1" applyFill="1" applyBorder="1" applyAlignment="1">
      <alignment horizontal="left" vertical="center"/>
    </xf>
    <xf numFmtId="0" fontId="93" fillId="26" borderId="32" xfId="62" applyFont="1" applyFill="1" applyBorder="1" applyAlignment="1">
      <alignment horizontal="left" vertical="center"/>
    </xf>
    <xf numFmtId="0" fontId="93" fillId="26" borderId="33" xfId="62" applyFont="1" applyFill="1" applyBorder="1" applyAlignment="1">
      <alignment horizontal="left" vertical="center"/>
    </xf>
    <xf numFmtId="0" fontId="16" fillId="25" borderId="0" xfId="79" applyFont="1" applyFill="1" applyBorder="1" applyAlignment="1">
      <alignment horizontal="left" vertical="top"/>
    </xf>
    <xf numFmtId="0" fontId="11" fillId="26" borderId="12" xfId="79" applyFont="1" applyFill="1" applyBorder="1" applyAlignment="1">
      <alignment horizontal="center" vertical="center" wrapText="1"/>
    </xf>
    <xf numFmtId="0" fontId="11" fillId="25" borderId="18" xfId="71" applyFont="1" applyFill="1" applyBorder="1" applyAlignment="1">
      <alignment horizontal="left" indent="6"/>
    </xf>
    <xf numFmtId="0" fontId="9" fillId="25" borderId="22" xfId="62" applyFont="1" applyFill="1" applyBorder="1" applyAlignment="1">
      <alignment horizontal="left"/>
    </xf>
    <xf numFmtId="0" fontId="12" fillId="25" borderId="0" xfId="70" applyNumberFormat="1" applyFont="1" applyFill="1" applyBorder="1" applyAlignment="1">
      <alignment horizontal="left"/>
    </xf>
    <xf numFmtId="0" fontId="9" fillId="25" borderId="23" xfId="70" applyFont="1" applyFill="1" applyBorder="1" applyAlignment="1">
      <alignment horizontal="left"/>
    </xf>
    <xf numFmtId="0" fontId="9" fillId="25" borderId="22" xfId="70" applyFont="1" applyFill="1" applyBorder="1" applyAlignment="1">
      <alignment horizontal="left"/>
    </xf>
    <xf numFmtId="0" fontId="49" fillId="26" borderId="44" xfId="70" applyFont="1" applyFill="1" applyBorder="1" applyAlignment="1">
      <alignment horizontal="left" vertical="center"/>
    </xf>
    <xf numFmtId="0" fontId="49" fillId="26" borderId="45" xfId="70" applyFont="1" applyFill="1" applyBorder="1" applyAlignment="1">
      <alignment horizontal="left" vertical="center"/>
    </xf>
    <xf numFmtId="0" fontId="49" fillId="26" borderId="46" xfId="70" applyFont="1" applyFill="1" applyBorder="1" applyAlignment="1">
      <alignment horizontal="left" vertical="center"/>
    </xf>
    <xf numFmtId="0" fontId="16" fillId="26" borderId="0" xfId="70" applyFont="1" applyFill="1" applyBorder="1" applyAlignment="1">
      <alignment horizontal="left" vertical="top"/>
    </xf>
    <xf numFmtId="0" fontId="11" fillId="26" borderId="13" xfId="62" applyFont="1" applyFill="1" applyBorder="1" applyAlignment="1">
      <alignment horizontal="center" vertical="center"/>
    </xf>
    <xf numFmtId="0" fontId="29" fillId="26" borderId="10" xfId="62" applyFont="1" applyFill="1" applyBorder="1" applyAlignment="1">
      <alignment horizontal="center" vertical="center" wrapText="1"/>
    </xf>
    <xf numFmtId="0" fontId="29" fillId="26" borderId="11" xfId="62" applyFont="1" applyFill="1" applyBorder="1" applyAlignment="1">
      <alignment horizontal="center" vertical="center" wrapText="1"/>
    </xf>
    <xf numFmtId="0" fontId="49" fillId="26" borderId="44" xfId="70" applyFont="1" applyFill="1" applyBorder="1" applyAlignment="1">
      <alignment horizontal="left"/>
    </xf>
    <xf numFmtId="0" fontId="49" fillId="26" borderId="45" xfId="70" applyFont="1" applyFill="1" applyBorder="1" applyAlignment="1">
      <alignment horizontal="left"/>
    </xf>
    <xf numFmtId="0" fontId="49" fillId="26" borderId="46" xfId="70" applyFont="1" applyFill="1" applyBorder="1" applyAlignment="1">
      <alignment horizontal="left"/>
    </xf>
    <xf numFmtId="0" fontId="29" fillId="25" borderId="10" xfId="62" applyFont="1" applyFill="1" applyBorder="1" applyAlignment="1">
      <alignment horizontal="center" vertical="center" wrapText="1"/>
    </xf>
    <xf numFmtId="0" fontId="29" fillId="25" borderId="11" xfId="62" applyFont="1" applyFill="1" applyBorder="1" applyAlignment="1">
      <alignment horizontal="center" vertical="center" wrapText="1"/>
    </xf>
    <xf numFmtId="0" fontId="16" fillId="27" borderId="0" xfId="40" applyFont="1" applyFill="1" applyBorder="1" applyAlignment="1">
      <alignment horizontal="justify" wrapText="1"/>
    </xf>
    <xf numFmtId="0" fontId="97" fillId="26" borderId="0" xfId="70" applyFont="1" applyFill="1" applyBorder="1" applyAlignment="1">
      <alignment horizontal="left"/>
    </xf>
    <xf numFmtId="0" fontId="16" fillId="24" borderId="0" xfId="40" applyFont="1" applyFill="1" applyBorder="1" applyAlignment="1">
      <alignment horizontal="left" vertical="top" wrapText="1"/>
    </xf>
    <xf numFmtId="0" fontId="16" fillId="27" borderId="0" xfId="40" applyFont="1" applyFill="1" applyBorder="1" applyAlignment="1">
      <alignment horizontal="left"/>
    </xf>
    <xf numFmtId="2" fontId="12" fillId="25" borderId="0" xfId="70" applyNumberFormat="1" applyFont="1" applyFill="1" applyBorder="1" applyAlignment="1">
      <alignment horizontal="right"/>
    </xf>
    <xf numFmtId="0" fontId="11" fillId="24" borderId="0" xfId="40" applyFont="1" applyFill="1" applyBorder="1" applyAlignment="1">
      <alignment horizontal="left" vertical="center" wrapText="1" indent="1"/>
    </xf>
    <xf numFmtId="3" fontId="97" fillId="26" borderId="0" xfId="70" applyNumberFormat="1" applyFont="1" applyFill="1" applyBorder="1" applyAlignment="1">
      <alignment horizontal="left"/>
    </xf>
    <xf numFmtId="3" fontId="11" fillId="27" borderId="0" xfId="40" applyNumberFormat="1" applyFont="1" applyFill="1" applyBorder="1" applyAlignment="1">
      <alignment horizontal="left" vertical="center" wrapText="1" indent="1"/>
    </xf>
    <xf numFmtId="0" fontId="11" fillId="27" borderId="0" xfId="40" applyFont="1" applyFill="1" applyBorder="1" applyAlignment="1">
      <alignment horizontal="left" vertical="center" wrapText="1" indent="1"/>
    </xf>
    <xf numFmtId="0" fontId="9" fillId="25" borderId="0" xfId="70" applyFont="1" applyFill="1" applyBorder="1" applyAlignment="1">
      <alignment horizontal="left"/>
    </xf>
    <xf numFmtId="0" fontId="49" fillId="0" borderId="44" xfId="70" applyFont="1" applyFill="1" applyBorder="1" applyAlignment="1">
      <alignment horizontal="left" vertical="center"/>
    </xf>
    <xf numFmtId="0" fontId="49" fillId="0" borderId="45" xfId="70" applyFont="1" applyFill="1" applyBorder="1" applyAlignment="1">
      <alignment horizontal="left" vertical="center"/>
    </xf>
    <xf numFmtId="0" fontId="49" fillId="0" borderId="46" xfId="70" applyFont="1" applyFill="1" applyBorder="1" applyAlignment="1">
      <alignment horizontal="left" vertical="center"/>
    </xf>
    <xf numFmtId="0" fontId="16" fillId="25" borderId="0" xfId="70" applyNumberFormat="1" applyFont="1" applyFill="1" applyBorder="1" applyAlignment="1" applyProtection="1">
      <alignment horizontal="justify" vertical="justify" wrapText="1"/>
      <protection locked="0"/>
    </xf>
    <xf numFmtId="49" fontId="16" fillId="25" borderId="0" xfId="70" applyNumberFormat="1" applyFont="1" applyFill="1" applyBorder="1" applyAlignment="1">
      <alignment wrapText="1"/>
    </xf>
    <xf numFmtId="0" fontId="11" fillId="25" borderId="18" xfId="70" applyFont="1" applyFill="1" applyBorder="1" applyAlignment="1">
      <alignment horizontal="right" indent="5"/>
    </xf>
    <xf numFmtId="3" fontId="16" fillId="25" borderId="0" xfId="70" applyNumberFormat="1" applyFont="1" applyFill="1" applyBorder="1" applyAlignment="1">
      <alignment horizontal="right"/>
    </xf>
    <xf numFmtId="0" fontId="88" fillId="25" borderId="0" xfId="70" applyFont="1" applyFill="1" applyBorder="1" applyAlignment="1">
      <alignment horizontal="justify" vertical="center"/>
    </xf>
    <xf numFmtId="0" fontId="29" fillId="24" borderId="0" xfId="61" applyFont="1" applyFill="1" applyBorder="1" applyAlignment="1">
      <alignment horizontal="left" wrapText="1"/>
    </xf>
    <xf numFmtId="0" fontId="16" fillId="24" borderId="0" xfId="61" applyFont="1" applyFill="1" applyBorder="1" applyAlignment="1">
      <alignment horizontal="left" wrapText="1"/>
    </xf>
    <xf numFmtId="0" fontId="16" fillId="24" borderId="19" xfId="61" applyFont="1" applyFill="1" applyBorder="1" applyAlignment="1">
      <alignment horizontal="left" wrapText="1"/>
    </xf>
    <xf numFmtId="49" fontId="12" fillId="25" borderId="0" xfId="51" applyNumberFormat="1" applyFont="1" applyFill="1" applyBorder="1" applyAlignment="1">
      <alignment horizontal="left"/>
    </xf>
    <xf numFmtId="0" fontId="12" fillId="25" borderId="0" xfId="51" applyNumberFormat="1" applyFont="1" applyFill="1" applyBorder="1" applyAlignment="1">
      <alignment horizontal="left"/>
    </xf>
    <xf numFmtId="0" fontId="12" fillId="25" borderId="0" xfId="52" applyNumberFormat="1" applyFont="1" applyFill="1" applyBorder="1" applyAlignment="1">
      <alignment horizontal="right"/>
    </xf>
    <xf numFmtId="1" fontId="12" fillId="24" borderId="0" xfId="61" applyNumberFormat="1" applyFont="1" applyFill="1" applyBorder="1" applyAlignment="1">
      <alignment horizontal="center" wrapText="1"/>
    </xf>
    <xf numFmtId="1" fontId="12" fillId="25" borderId="0" xfId="51" applyNumberFormat="1" applyFont="1" applyFill="1" applyBorder="1" applyAlignment="1">
      <alignment horizontal="center"/>
    </xf>
    <xf numFmtId="0" fontId="49" fillId="26" borderId="15" xfId="51" applyFont="1" applyFill="1" applyBorder="1" applyAlignment="1">
      <alignment horizontal="left" vertical="center"/>
    </xf>
    <xf numFmtId="0" fontId="49" fillId="26" borderId="16" xfId="51" applyFont="1" applyFill="1" applyBorder="1" applyAlignment="1">
      <alignment horizontal="left" vertical="center"/>
    </xf>
    <xf numFmtId="0" fontId="49" fillId="26" borderId="17" xfId="51" applyFont="1" applyFill="1" applyBorder="1" applyAlignment="1">
      <alignment horizontal="left" vertical="center"/>
    </xf>
    <xf numFmtId="49" fontId="98" fillId="26" borderId="24" xfId="51" applyNumberFormat="1" applyFont="1" applyFill="1" applyBorder="1" applyAlignment="1">
      <alignment horizontal="center" vertical="center" wrapText="1"/>
    </xf>
    <xf numFmtId="49" fontId="98" fillId="26" borderId="25" xfId="51" applyNumberFormat="1" applyFont="1" applyFill="1" applyBorder="1" applyAlignment="1">
      <alignment horizontal="center" vertical="center"/>
    </xf>
    <xf numFmtId="0" fontId="11" fillId="25" borderId="0" xfId="0" applyFont="1" applyFill="1" applyBorder="1" applyAlignment="1">
      <alignment horizontal="center"/>
    </xf>
    <xf numFmtId="0" fontId="10" fillId="25" borderId="0" xfId="0" applyFont="1" applyFill="1" applyBorder="1"/>
    <xf numFmtId="0" fontId="12" fillId="25" borderId="0" xfId="52" applyNumberFormat="1" applyFont="1" applyFill="1" applyBorder="1" applyAlignment="1">
      <alignment horizontal="left"/>
    </xf>
    <xf numFmtId="0" fontId="12" fillId="25" borderId="0" xfId="52" applyNumberFormat="1" applyFont="1" applyFill="1" applyAlignment="1">
      <alignment horizontal="right"/>
    </xf>
    <xf numFmtId="0" fontId="33" fillId="25" borderId="0" xfId="0" applyFont="1" applyFill="1" applyBorder="1" applyAlignment="1">
      <alignment horizontal="left"/>
    </xf>
    <xf numFmtId="0" fontId="9" fillId="38" borderId="0" xfId="0" applyFont="1" applyFill="1" applyBorder="1" applyAlignment="1"/>
  </cellXfs>
  <cellStyles count="122">
    <cellStyle name="%" xfId="1"/>
    <cellStyle name="20% - Cor1" xfId="2" builtinId="30" customBuiltin="1"/>
    <cellStyle name="20% - Cor1 2" xfId="80"/>
    <cellStyle name="20% - Cor2" xfId="3" builtinId="34" customBuiltin="1"/>
    <cellStyle name="20% - Cor2 2" xfId="81"/>
    <cellStyle name="20% - Cor3" xfId="4" builtinId="38" customBuiltin="1"/>
    <cellStyle name="20% - Cor3 2" xfId="82"/>
    <cellStyle name="20% - Cor4" xfId="5" builtinId="42" customBuiltin="1"/>
    <cellStyle name="20% - Cor4 2" xfId="83"/>
    <cellStyle name="20% - Cor5" xfId="6" builtinId="46" customBuiltin="1"/>
    <cellStyle name="20% - Cor5 2" xfId="84"/>
    <cellStyle name="20% - Cor6" xfId="7" builtinId="50" customBuiltin="1"/>
    <cellStyle name="20% - Cor6 2" xfId="85"/>
    <cellStyle name="40% - Cor1" xfId="8" builtinId="31" customBuiltin="1"/>
    <cellStyle name="40% - Cor1 2" xfId="86"/>
    <cellStyle name="40% - Cor2" xfId="9" builtinId="35" customBuiltin="1"/>
    <cellStyle name="40% - Cor2 2" xfId="87"/>
    <cellStyle name="40% - Cor3" xfId="10" builtinId="39" customBuiltin="1"/>
    <cellStyle name="40% - Cor3 2" xfId="88"/>
    <cellStyle name="40% - Cor4" xfId="11" builtinId="43" customBuiltin="1"/>
    <cellStyle name="40% - Cor4 2" xfId="89"/>
    <cellStyle name="40% - Cor5" xfId="12" builtinId="47" customBuiltin="1"/>
    <cellStyle name="40% - Cor5 2" xfId="90"/>
    <cellStyle name="40% - Cor6" xfId="13" builtinId="51" customBuiltin="1"/>
    <cellStyle name="40% - Cor6 2" xfId="91"/>
    <cellStyle name="60% - Cor1" xfId="14" builtinId="32" customBuiltin="1"/>
    <cellStyle name="60% - Cor1 2" xfId="92"/>
    <cellStyle name="60% - Cor2" xfId="15" builtinId="36" customBuiltin="1"/>
    <cellStyle name="60% - Cor2 2" xfId="93"/>
    <cellStyle name="60% - Cor3" xfId="16" builtinId="40" customBuiltin="1"/>
    <cellStyle name="60% - Cor3 2" xfId="94"/>
    <cellStyle name="60% - Cor4" xfId="17" builtinId="44" customBuiltin="1"/>
    <cellStyle name="60% - Cor4 2" xfId="95"/>
    <cellStyle name="60% - Cor5" xfId="18" builtinId="48" customBuiltin="1"/>
    <cellStyle name="60% - Cor5 2" xfId="96"/>
    <cellStyle name="60% - Cor6" xfId="19" builtinId="52" customBuiltin="1"/>
    <cellStyle name="60% - Cor6 2" xfId="97"/>
    <cellStyle name="CABECALHO" xfId="74"/>
    <cellStyle name="Cabeçalho 1" xfId="20" builtinId="16" customBuiltin="1"/>
    <cellStyle name="Cabeçalho 1 2" xfId="98"/>
    <cellStyle name="Cabeçalho 2" xfId="21" builtinId="17" customBuiltin="1"/>
    <cellStyle name="Cabeçalho 2 2" xfId="99"/>
    <cellStyle name="Cabeçalho 3" xfId="22" builtinId="18" customBuiltin="1"/>
    <cellStyle name="Cabeçalho 3 2" xfId="100"/>
    <cellStyle name="Cabeçalho 4" xfId="23" builtinId="19" customBuiltin="1"/>
    <cellStyle name="Cabeçalho 4 2" xfId="101"/>
    <cellStyle name="Cálculo" xfId="24" builtinId="22" customBuiltin="1"/>
    <cellStyle name="Cálculo 2" xfId="102"/>
    <cellStyle name="Célula Ligada" xfId="25" builtinId="24" customBuiltin="1"/>
    <cellStyle name="Célula Ligada 2" xfId="103"/>
    <cellStyle name="Cor1" xfId="26" builtinId="29" customBuiltin="1"/>
    <cellStyle name="Cor1 2" xfId="104"/>
    <cellStyle name="Cor2" xfId="27" builtinId="33" customBuiltin="1"/>
    <cellStyle name="Cor2 2" xfId="105"/>
    <cellStyle name="Cor3" xfId="28" builtinId="37" customBuiltin="1"/>
    <cellStyle name="Cor3 2" xfId="106"/>
    <cellStyle name="Cor4" xfId="29" builtinId="41" customBuiltin="1"/>
    <cellStyle name="Cor4 2" xfId="107"/>
    <cellStyle name="Cor5" xfId="30" builtinId="45" customBuiltin="1"/>
    <cellStyle name="Cor5 2" xfId="108"/>
    <cellStyle name="Cor6" xfId="31" builtinId="49" customBuiltin="1"/>
    <cellStyle name="Cor6 2" xfId="109"/>
    <cellStyle name="Correcto" xfId="32" builtinId="26" customBuiltin="1"/>
    <cellStyle name="Correcto 2" xfId="110"/>
    <cellStyle name="DADOS" xfId="75"/>
    <cellStyle name="Entrada" xfId="33" builtinId="20" customBuiltin="1"/>
    <cellStyle name="Entrada 2" xfId="111"/>
    <cellStyle name="Euro" xfId="34"/>
    <cellStyle name="Hiperligação" xfId="68" builtinId="8"/>
    <cellStyle name="Incorrecto" xfId="35" builtinId="27" customBuiltin="1"/>
    <cellStyle name="Incorrecto 2" xfId="112"/>
    <cellStyle name="Neutro" xfId="36" builtinId="28" customBuiltin="1"/>
    <cellStyle name="Neutro 2" xfId="113"/>
    <cellStyle name="Normal" xfId="0" builtinId="0"/>
    <cellStyle name="Normal 10" xfId="67"/>
    <cellStyle name="Normal 10 2" xfId="69"/>
    <cellStyle name="Normal 2" xfId="37"/>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73"/>
    <cellStyle name="Normal_beFev2008 2" xfId="63"/>
    <cellStyle name="Normal_bejan2009" xfId="71"/>
    <cellStyle name="Normal_bejun2008" xfId="53"/>
    <cellStyle name="Normal_benov2008 2 2" xfId="72"/>
    <cellStyle name="Normal_beset2008" xfId="79"/>
    <cellStyle name="Normal_Book2" xfId="40"/>
    <cellStyle name="Normal_Book2 2" xfId="66"/>
    <cellStyle name="Normal_Book2 4" xfId="61"/>
    <cellStyle name="Normal_Book3" xfId="60"/>
    <cellStyle name="Normal_Q2" xfId="121"/>
    <cellStyle name="Nota" xfId="41" builtinId="10" customBuiltin="1"/>
    <cellStyle name="Nota 2" xfId="114"/>
    <cellStyle name="NUMLINHA" xfId="76"/>
    <cellStyle name="Percentagem 2" xfId="58"/>
    <cellStyle name="QDTITULO" xfId="77"/>
    <cellStyle name="Saída" xfId="42" builtinId="21" customBuiltin="1"/>
    <cellStyle name="Saída 2" xfId="115"/>
    <cellStyle name="Standaard_SifCdE01tableauxEN" xfId="43"/>
    <cellStyle name="Texto de Aviso" xfId="44" builtinId="11" customBuiltin="1"/>
    <cellStyle name="Texto de Aviso 2" xfId="116"/>
    <cellStyle name="Texto Explicativo" xfId="45" builtinId="53" customBuiltin="1"/>
    <cellStyle name="Texto Explicativo 2" xfId="117"/>
    <cellStyle name="TITCOLUNA" xfId="78"/>
    <cellStyle name="Título" xfId="46" builtinId="15" customBuiltin="1"/>
    <cellStyle name="Título 2" xfId="118"/>
    <cellStyle name="Total" xfId="47" builtinId="25" customBuiltin="1"/>
    <cellStyle name="Total 2" xfId="119"/>
    <cellStyle name="Verificar Célula" xfId="48" builtinId="23" customBuiltin="1"/>
    <cellStyle name="Verificar Célula 2" xfId="120"/>
    <cellStyle name="Vírgula 2" xfId="49"/>
    <cellStyle name="Vírgula 3" xfId="55"/>
    <cellStyle name="Vírgula 4" xfId="5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525252"/>
      <color rgb="FF686868"/>
      <color rgb="FFEBF7FF"/>
      <color rgb="FFD3EEFF"/>
      <color rgb="FFE0E0E0"/>
      <color rgb="FFE6E6E6"/>
      <color rgb="FFECECEC"/>
      <color rgb="FF004846"/>
      <color rgb="FF334C00"/>
      <color rgb="FF9E5E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chart1.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86549632"/>
        <c:axId val="86602112"/>
      </c:barChart>
      <c:catAx>
        <c:axId val="86549632"/>
        <c:scaling>
          <c:orientation val="maxMin"/>
        </c:scaling>
        <c:axPos val="l"/>
        <c:majorTickMark val="none"/>
        <c:tickLblPos val="none"/>
        <c:spPr>
          <a:ln w="3175">
            <a:solidFill>
              <a:srgbClr val="333333"/>
            </a:solidFill>
            <a:prstDash val="solid"/>
          </a:ln>
        </c:spPr>
        <c:crossAx val="86602112"/>
        <c:crosses val="autoZero"/>
        <c:auto val="1"/>
        <c:lblAlgn val="ctr"/>
        <c:lblOffset val="100"/>
        <c:tickMarkSkip val="1"/>
      </c:catAx>
      <c:valAx>
        <c:axId val="86602112"/>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86549632"/>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0.1337386018237082"/>
          <c:y val="2.7472527472530796E-2"/>
        </c:manualLayout>
      </c:layout>
      <c:spPr>
        <a:noFill/>
        <a:ln w="25400">
          <a:noFill/>
        </a:ln>
      </c:spPr>
    </c:title>
    <c:plotArea>
      <c:layout>
        <c:manualLayout>
          <c:layoutTarget val="inner"/>
          <c:xMode val="edge"/>
          <c:yMode val="edge"/>
          <c:x val="8.5106382978723707E-2"/>
          <c:y val="0.12637362637360816"/>
          <c:w val="0.9027355623100306"/>
          <c:h val="0.60989010989010994"/>
        </c:manualLayout>
      </c:layout>
      <c:lineChart>
        <c:grouping val="standard"/>
        <c:ser>
          <c:idx val="0"/>
          <c:order val="0"/>
          <c:tx>
            <c:v>perp desemp</c:v>
          </c:tx>
          <c:spPr>
            <a:ln w="25400">
              <a:solidFill>
                <a:schemeClr val="bg1">
                  <a:lumMod val="65000"/>
                </a:schemeClr>
              </a:solidFill>
              <a:prstDash val="solid"/>
            </a:ln>
          </c:spPr>
          <c:marker>
            <c:symbol val="none"/>
          </c:marker>
          <c:cat>
            <c:strLit>
              <c:ptCount val="128"/>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jan.13</c:v>
              </c:pt>
              <c:pt idx="126">
                <c:v>jul.13</c:v>
              </c:pt>
            </c:strLit>
          </c:cat>
          <c:val>
            <c:numLit>
              <c:formatCode>General</c:formatCode>
              <c:ptCount val="128"/>
              <c:pt idx="0">
                <c:v>60.112499999999983</c:v>
              </c:pt>
              <c:pt idx="1">
                <c:v>63.629166666666656</c:v>
              </c:pt>
              <c:pt idx="2">
                <c:v>66.712499999999991</c:v>
              </c:pt>
              <c:pt idx="3">
                <c:v>68.012499999999989</c:v>
              </c:pt>
              <c:pt idx="4">
                <c:v>65.762499999999989</c:v>
              </c:pt>
              <c:pt idx="5">
                <c:v>62.945833333333326</c:v>
              </c:pt>
              <c:pt idx="6">
                <c:v>59.212499999999999</c:v>
              </c:pt>
              <c:pt idx="7">
                <c:v>56.329166666666652</c:v>
              </c:pt>
              <c:pt idx="8">
                <c:v>54.86249999999999</c:v>
              </c:pt>
              <c:pt idx="9">
                <c:v>55.11249999999999</c:v>
              </c:pt>
              <c:pt idx="10">
                <c:v>56.329166666666652</c:v>
              </c:pt>
              <c:pt idx="11">
                <c:v>56.72916666666665</c:v>
              </c:pt>
              <c:pt idx="12">
                <c:v>57.629166666666656</c:v>
              </c:pt>
              <c:pt idx="13">
                <c:v>58.079166666666652</c:v>
              </c:pt>
              <c:pt idx="14">
                <c:v>58.262499999999989</c:v>
              </c:pt>
              <c:pt idx="15">
                <c:v>57.61249999999999</c:v>
              </c:pt>
              <c:pt idx="16">
                <c:v>55.395833333333314</c:v>
              </c:pt>
              <c:pt idx="17">
                <c:v>50.179166666666653</c:v>
              </c:pt>
              <c:pt idx="18">
                <c:v>44.245833333333316</c:v>
              </c:pt>
              <c:pt idx="19">
                <c:v>40.245833333333316</c:v>
              </c:pt>
              <c:pt idx="20">
                <c:v>41.012499999999989</c:v>
              </c:pt>
              <c:pt idx="21">
                <c:v>43.879166666666656</c:v>
              </c:pt>
              <c:pt idx="22">
                <c:v>47.395833333333321</c:v>
              </c:pt>
              <c:pt idx="23">
                <c:v>49.412499999999987</c:v>
              </c:pt>
              <c:pt idx="24">
                <c:v>50.945833333333319</c:v>
              </c:pt>
              <c:pt idx="25">
                <c:v>50.295833333333313</c:v>
              </c:pt>
              <c:pt idx="26">
                <c:v>47.72916666666665</c:v>
              </c:pt>
              <c:pt idx="27">
                <c:v>44.245833333333316</c:v>
              </c:pt>
              <c:pt idx="28">
                <c:v>42.345833333333324</c:v>
              </c:pt>
              <c:pt idx="29">
                <c:v>44.895833333333321</c:v>
              </c:pt>
              <c:pt idx="30">
                <c:v>49.279166666666661</c:v>
              </c:pt>
              <c:pt idx="31">
                <c:v>52.095833333333324</c:v>
              </c:pt>
              <c:pt idx="32">
                <c:v>52.595833333333324</c:v>
              </c:pt>
              <c:pt idx="33">
                <c:v>51.895833333333321</c:v>
              </c:pt>
              <c:pt idx="34">
                <c:v>53.11249999999999</c:v>
              </c:pt>
              <c:pt idx="35">
                <c:v>54.429166666666653</c:v>
              </c:pt>
              <c:pt idx="36">
                <c:v>55.212499999999984</c:v>
              </c:pt>
              <c:pt idx="37">
                <c:v>54.495833333333316</c:v>
              </c:pt>
              <c:pt idx="38">
                <c:v>51.479166666666657</c:v>
              </c:pt>
              <c:pt idx="39">
                <c:v>48.979166666666657</c:v>
              </c:pt>
              <c:pt idx="40">
                <c:v>46.579166666666652</c:v>
              </c:pt>
              <c:pt idx="41">
                <c:v>46.162499999999987</c:v>
              </c:pt>
              <c:pt idx="42">
                <c:v>45.145833333333314</c:v>
              </c:pt>
              <c:pt idx="43">
                <c:v>43.279166666666661</c:v>
              </c:pt>
              <c:pt idx="44">
                <c:v>40.962499999999984</c:v>
              </c:pt>
              <c:pt idx="45">
                <c:v>40.245833333333316</c:v>
              </c:pt>
              <c:pt idx="46">
                <c:v>40.245833333333316</c:v>
              </c:pt>
              <c:pt idx="47">
                <c:v>40.262499999999989</c:v>
              </c:pt>
              <c:pt idx="48">
                <c:v>39.279166666666661</c:v>
              </c:pt>
              <c:pt idx="49">
                <c:v>38.912499999999994</c:v>
              </c:pt>
              <c:pt idx="50">
                <c:v>41.462499999999991</c:v>
              </c:pt>
              <c:pt idx="51">
                <c:v>42.295833333333327</c:v>
              </c:pt>
              <c:pt idx="52">
                <c:v>41.845833333333324</c:v>
              </c:pt>
              <c:pt idx="53">
                <c:v>41.295833333333327</c:v>
              </c:pt>
              <c:pt idx="54">
                <c:v>41.512499999999996</c:v>
              </c:pt>
              <c:pt idx="55">
                <c:v>43.045833333333327</c:v>
              </c:pt>
              <c:pt idx="56">
                <c:v>43.629166666666663</c:v>
              </c:pt>
              <c:pt idx="57">
                <c:v>44.912499999999994</c:v>
              </c:pt>
              <c:pt idx="58">
                <c:v>45.595833333333324</c:v>
              </c:pt>
              <c:pt idx="59">
                <c:v>46.22916666666665</c:v>
              </c:pt>
              <c:pt idx="60">
                <c:v>47.545833333333313</c:v>
              </c:pt>
              <c:pt idx="61">
                <c:v>48.72916666666665</c:v>
              </c:pt>
              <c:pt idx="62">
                <c:v>47.562499999999979</c:v>
              </c:pt>
              <c:pt idx="63">
                <c:v>46.079166666666652</c:v>
              </c:pt>
              <c:pt idx="64">
                <c:v>46.352777777777767</c:v>
              </c:pt>
              <c:pt idx="65">
                <c:v>48.093055555555544</c:v>
              </c:pt>
              <c:pt idx="66">
                <c:v>50.816666666666663</c:v>
              </c:pt>
              <c:pt idx="67">
                <c:v>49.333333333333336</c:v>
              </c:pt>
              <c:pt idx="68">
                <c:v>45.483333333333327</c:v>
              </c:pt>
              <c:pt idx="69">
                <c:v>45.29999999999999</c:v>
              </c:pt>
              <c:pt idx="70">
                <c:v>51.849999999999994</c:v>
              </c:pt>
              <c:pt idx="71">
                <c:v>61.083333333333336</c:v>
              </c:pt>
              <c:pt idx="72">
                <c:v>68.899999999999991</c:v>
              </c:pt>
              <c:pt idx="73">
                <c:v>76.099999999999994</c:v>
              </c:pt>
              <c:pt idx="74">
                <c:v>79.783333333333317</c:v>
              </c:pt>
              <c:pt idx="75">
                <c:v>78.400000000000006</c:v>
              </c:pt>
              <c:pt idx="76">
                <c:v>73.800000000000011</c:v>
              </c:pt>
              <c:pt idx="77">
                <c:v>69.983333333333334</c:v>
              </c:pt>
              <c:pt idx="78">
                <c:v>64.083333333333329</c:v>
              </c:pt>
              <c:pt idx="79">
                <c:v>57.733333333333327</c:v>
              </c:pt>
              <c:pt idx="80">
                <c:v>52.5</c:v>
              </c:pt>
              <c:pt idx="81">
                <c:v>50.25</c:v>
              </c:pt>
              <c:pt idx="82">
                <c:v>51.35</c:v>
              </c:pt>
              <c:pt idx="83">
                <c:v>54.266666666666673</c:v>
              </c:pt>
              <c:pt idx="84">
                <c:v>56.04999999999999</c:v>
              </c:pt>
              <c:pt idx="85">
                <c:v>56.666666666666664</c:v>
              </c:pt>
              <c:pt idx="86">
                <c:v>56.016666666666659</c:v>
              </c:pt>
              <c:pt idx="87">
                <c:v>55.383333333333333</c:v>
              </c:pt>
              <c:pt idx="88">
                <c:v>54.616666666666667</c:v>
              </c:pt>
              <c:pt idx="89">
                <c:v>54.866666666666667</c:v>
              </c:pt>
              <c:pt idx="90">
                <c:v>56.566666666666663</c:v>
              </c:pt>
              <c:pt idx="91">
                <c:v>55.5</c:v>
              </c:pt>
              <c:pt idx="92">
                <c:v>52.483333333333327</c:v>
              </c:pt>
              <c:pt idx="93">
                <c:v>53.733333333333327</c:v>
              </c:pt>
              <c:pt idx="94">
                <c:v>57.099999999999994</c:v>
              </c:pt>
              <c:pt idx="95">
                <c:v>62.266666666666673</c:v>
              </c:pt>
              <c:pt idx="96">
                <c:v>63.316666666666663</c:v>
              </c:pt>
              <c:pt idx="97">
                <c:v>62.1</c:v>
              </c:pt>
              <c:pt idx="98">
                <c:v>60.6</c:v>
              </c:pt>
              <c:pt idx="99">
                <c:v>60.933333333333337</c:v>
              </c:pt>
              <c:pt idx="100">
                <c:v>61.916666666666664</c:v>
              </c:pt>
              <c:pt idx="101">
                <c:v>63.533333333333324</c:v>
              </c:pt>
              <c:pt idx="102">
                <c:v>63.216666666666661</c:v>
              </c:pt>
              <c:pt idx="103">
                <c:v>63.733333333333327</c:v>
              </c:pt>
              <c:pt idx="104">
                <c:v>64.566666666666663</c:v>
              </c:pt>
              <c:pt idx="105">
                <c:v>67.133333333333326</c:v>
              </c:pt>
              <c:pt idx="106">
                <c:v>70.666666666666671</c:v>
              </c:pt>
              <c:pt idx="107">
                <c:v>72.84999999999998</c:v>
              </c:pt>
              <c:pt idx="108">
                <c:v>74.05</c:v>
              </c:pt>
              <c:pt idx="109">
                <c:v>74.483333333333334</c:v>
              </c:pt>
              <c:pt idx="110">
                <c:v>74.466666666666669</c:v>
              </c:pt>
              <c:pt idx="111">
                <c:v>72.816666666666663</c:v>
              </c:pt>
              <c:pt idx="112">
                <c:v>71.533333333333317</c:v>
              </c:pt>
              <c:pt idx="113">
                <c:v>69.849999999999994</c:v>
              </c:pt>
              <c:pt idx="114">
                <c:v>68.983333333333334</c:v>
              </c:pt>
              <c:pt idx="115">
                <c:v>67.2</c:v>
              </c:pt>
              <c:pt idx="116">
                <c:v>67.983333333333334</c:v>
              </c:pt>
              <c:pt idx="117">
                <c:v>70.95</c:v>
              </c:pt>
              <c:pt idx="118">
                <c:v>72.88333333333334</c:v>
              </c:pt>
              <c:pt idx="119">
                <c:v>74.11666666666666</c:v>
              </c:pt>
              <c:pt idx="120">
                <c:v>72.850000000000009</c:v>
              </c:pt>
              <c:pt idx="121">
                <c:v>71.95</c:v>
              </c:pt>
              <c:pt idx="122">
                <c:v>70.683333333333337</c:v>
              </c:pt>
              <c:pt idx="123">
                <c:v>68.983333333333334</c:v>
              </c:pt>
              <c:pt idx="124">
                <c:v>68.550000000000011</c:v>
              </c:pt>
              <c:pt idx="125">
                <c:v>66.95</c:v>
              </c:pt>
              <c:pt idx="126">
                <c:v>63.983333333333341</c:v>
              </c:pt>
              <c:pt idx="127">
                <c:v>58.033333333333331</c:v>
              </c:pt>
            </c:numLit>
          </c:val>
        </c:ser>
        <c:ser>
          <c:idx val="1"/>
          <c:order val="1"/>
          <c:tx>
            <c:v>iconfianca</c:v>
          </c:tx>
          <c:spPr>
            <a:ln w="25400">
              <a:solidFill>
                <a:schemeClr val="accent2"/>
              </a:solidFill>
              <a:prstDash val="solid"/>
            </a:ln>
          </c:spPr>
          <c:marker>
            <c:symbol val="none"/>
          </c:marker>
          <c:cat>
            <c:strLit>
              <c:ptCount val="128"/>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jan.13</c:v>
              </c:pt>
              <c:pt idx="126">
                <c:v>jul.13</c:v>
              </c:pt>
            </c:strLit>
          </c:cat>
          <c:val>
            <c:numLit>
              <c:formatCode>General</c:formatCode>
              <c:ptCount val="128"/>
              <c:pt idx="0">
                <c:v>-36.239583333333329</c:v>
              </c:pt>
              <c:pt idx="1">
                <c:v>-37.539583333333326</c:v>
              </c:pt>
              <c:pt idx="2">
                <c:v>-39.53125</c:v>
              </c:pt>
              <c:pt idx="3">
                <c:v>-40.222916666666663</c:v>
              </c:pt>
              <c:pt idx="4">
                <c:v>-39.418749999999996</c:v>
              </c:pt>
              <c:pt idx="5">
                <c:v>-37.381250000000001</c:v>
              </c:pt>
              <c:pt idx="6">
                <c:v>-35.293749999999996</c:v>
              </c:pt>
              <c:pt idx="7">
                <c:v>-33.797916666666659</c:v>
              </c:pt>
              <c:pt idx="8">
                <c:v>-32.797916666666666</c:v>
              </c:pt>
              <c:pt idx="9">
                <c:v>-30.327083333333331</c:v>
              </c:pt>
              <c:pt idx="10">
                <c:v>-29.356249999999999</c:v>
              </c:pt>
              <c:pt idx="11">
                <c:v>-28.485416666666662</c:v>
              </c:pt>
              <c:pt idx="12">
                <c:v>-29.993749999999995</c:v>
              </c:pt>
              <c:pt idx="13">
                <c:v>-30.02291666666666</c:v>
              </c:pt>
              <c:pt idx="14">
                <c:v>-30.268749999999994</c:v>
              </c:pt>
              <c:pt idx="15">
                <c:v>-30.768749999999994</c:v>
              </c:pt>
              <c:pt idx="16">
                <c:v>-30.706249999999994</c:v>
              </c:pt>
              <c:pt idx="17">
                <c:v>-29.318749999999994</c:v>
              </c:pt>
              <c:pt idx="18">
                <c:v>-27.193749999999994</c:v>
              </c:pt>
              <c:pt idx="19">
                <c:v>-25.756249999999998</c:v>
              </c:pt>
              <c:pt idx="20">
                <c:v>-25.877083333333331</c:v>
              </c:pt>
              <c:pt idx="21">
                <c:v>-27.085416666666664</c:v>
              </c:pt>
              <c:pt idx="22">
                <c:v>-28.668749999999992</c:v>
              </c:pt>
              <c:pt idx="23">
                <c:v>-30.164583333333326</c:v>
              </c:pt>
              <c:pt idx="24">
                <c:v>-30.822916666666657</c:v>
              </c:pt>
              <c:pt idx="25">
                <c:v>-30.281249999999996</c:v>
              </c:pt>
              <c:pt idx="26">
                <c:v>-28.243749999999995</c:v>
              </c:pt>
              <c:pt idx="27">
                <c:v>-25.668749999999992</c:v>
              </c:pt>
              <c:pt idx="28">
                <c:v>-24.389583333333331</c:v>
              </c:pt>
              <c:pt idx="29">
                <c:v>-27.602083333333329</c:v>
              </c:pt>
              <c:pt idx="30">
                <c:v>-32.056249999999999</c:v>
              </c:pt>
              <c:pt idx="31">
                <c:v>-35.702083333333327</c:v>
              </c:pt>
              <c:pt idx="32">
                <c:v>-35.910416666666663</c:v>
              </c:pt>
              <c:pt idx="33">
                <c:v>-35.272916666666667</c:v>
              </c:pt>
              <c:pt idx="34">
                <c:v>-34.977083333333326</c:v>
              </c:pt>
              <c:pt idx="35">
                <c:v>-34.947916666666657</c:v>
              </c:pt>
              <c:pt idx="36">
                <c:v>-35.168749999999996</c:v>
              </c:pt>
              <c:pt idx="37">
                <c:v>-34.039583333333333</c:v>
              </c:pt>
              <c:pt idx="38">
                <c:v>-31.785416666666666</c:v>
              </c:pt>
              <c:pt idx="39">
                <c:v>-30.131249999999998</c:v>
              </c:pt>
              <c:pt idx="40">
                <c:v>-29.806249999999995</c:v>
              </c:pt>
              <c:pt idx="41">
                <c:v>-30.181249999999995</c:v>
              </c:pt>
              <c:pt idx="42">
                <c:v>-29.764583333333331</c:v>
              </c:pt>
              <c:pt idx="43">
                <c:v>-28.02291666666666</c:v>
              </c:pt>
              <c:pt idx="44">
                <c:v>-25.864583333333332</c:v>
              </c:pt>
              <c:pt idx="45">
                <c:v>-24.643749999999997</c:v>
              </c:pt>
              <c:pt idx="46">
                <c:v>-24.952083333333331</c:v>
              </c:pt>
              <c:pt idx="47">
                <c:v>-25.010416666666668</c:v>
              </c:pt>
              <c:pt idx="48">
                <c:v>-25.331250000000001</c:v>
              </c:pt>
              <c:pt idx="49">
                <c:v>-25.393750000000001</c:v>
              </c:pt>
              <c:pt idx="50">
                <c:v>-27.193749999999998</c:v>
              </c:pt>
              <c:pt idx="51">
                <c:v>-27.40625</c:v>
              </c:pt>
              <c:pt idx="52">
                <c:v>-27.014583333333331</c:v>
              </c:pt>
              <c:pt idx="53">
                <c:v>-26.847916666666663</c:v>
              </c:pt>
              <c:pt idx="54">
                <c:v>-27.189583333333331</c:v>
              </c:pt>
              <c:pt idx="55">
                <c:v>-28.572916666666668</c:v>
              </c:pt>
              <c:pt idx="56">
                <c:v>-29.514583333333331</c:v>
              </c:pt>
              <c:pt idx="57">
                <c:v>-30.772916666666664</c:v>
              </c:pt>
              <c:pt idx="58">
                <c:v>-31.893749999999994</c:v>
              </c:pt>
              <c:pt idx="59">
                <c:v>-33.239583333333329</c:v>
              </c:pt>
              <c:pt idx="60">
                <c:v>-35.439583333333324</c:v>
              </c:pt>
              <c:pt idx="61">
                <c:v>-36.52291666666666</c:v>
              </c:pt>
              <c:pt idx="62">
                <c:v>-36.918749999999996</c:v>
              </c:pt>
              <c:pt idx="63">
                <c:v>-35.77708333333333</c:v>
              </c:pt>
              <c:pt idx="64">
                <c:v>-35.298611111111107</c:v>
              </c:pt>
              <c:pt idx="65">
                <c:v>-37.486805555555556</c:v>
              </c:pt>
              <c:pt idx="66">
                <c:v>-40.291666666666664</c:v>
              </c:pt>
              <c:pt idx="67">
                <c:v>-40.491666666666667</c:v>
              </c:pt>
              <c:pt idx="68">
                <c:v>-36.5</c:v>
              </c:pt>
              <c:pt idx="69">
                <c:v>-35.287500000000001</c:v>
              </c:pt>
              <c:pt idx="70">
                <c:v>-37.529166666666669</c:v>
              </c:pt>
              <c:pt idx="71">
                <c:v>-42.662500000000001</c:v>
              </c:pt>
              <c:pt idx="72">
                <c:v>-46.0625</c:v>
              </c:pt>
              <c:pt idx="73">
                <c:v>-49.995833333333337</c:v>
              </c:pt>
              <c:pt idx="74">
                <c:v>-51.020833333333336</c:v>
              </c:pt>
              <c:pt idx="75">
                <c:v>-49.458333333333336</c:v>
              </c:pt>
              <c:pt idx="76">
                <c:v>-46.212500000000006</c:v>
              </c:pt>
              <c:pt idx="77">
                <c:v>-43.454166666666673</c:v>
              </c:pt>
              <c:pt idx="78">
                <c:v>-39.333333333333336</c:v>
              </c:pt>
              <c:pt idx="79">
                <c:v>-34.333333333333329</c:v>
              </c:pt>
              <c:pt idx="80">
                <c:v>-29.487500000000001</c:v>
              </c:pt>
              <c:pt idx="81">
                <c:v>-27</c:v>
              </c:pt>
              <c:pt idx="82">
                <c:v>-27.350000000000005</c:v>
              </c:pt>
              <c:pt idx="83">
                <c:v>-30.037500000000005</c:v>
              </c:pt>
              <c:pt idx="84">
                <c:v>-32.266666666666673</c:v>
              </c:pt>
              <c:pt idx="85">
                <c:v>-34.37916666666667</c:v>
              </c:pt>
              <c:pt idx="86">
                <c:v>-35.387500000000003</c:v>
              </c:pt>
              <c:pt idx="87">
                <c:v>-36.670833333333327</c:v>
              </c:pt>
              <c:pt idx="88">
                <c:v>-38.324999999999996</c:v>
              </c:pt>
              <c:pt idx="89">
                <c:v>-40.083333333333336</c:v>
              </c:pt>
              <c:pt idx="90">
                <c:v>-41.958333333333336</c:v>
              </c:pt>
              <c:pt idx="91">
                <c:v>-40.354166666666664</c:v>
              </c:pt>
              <c:pt idx="92">
                <c:v>-37.424999999999997</c:v>
              </c:pt>
              <c:pt idx="93">
                <c:v>-40.012499999999996</c:v>
              </c:pt>
              <c:pt idx="94">
                <c:v>-44.875</c:v>
              </c:pt>
              <c:pt idx="95">
                <c:v>-50.158333333333331</c:v>
              </c:pt>
              <c:pt idx="96">
                <c:v>-50.641666666666673</c:v>
              </c:pt>
              <c:pt idx="97">
                <c:v>-49.066666666666663</c:v>
              </c:pt>
              <c:pt idx="98">
                <c:v>-48.404166666666669</c:v>
              </c:pt>
              <c:pt idx="99">
                <c:v>-49.470833333333331</c:v>
              </c:pt>
              <c:pt idx="100">
                <c:v>-50.274999999999999</c:v>
              </c:pt>
              <c:pt idx="101">
                <c:v>-50.666666666666657</c:v>
              </c:pt>
              <c:pt idx="102">
                <c:v>-49.120833333333337</c:v>
              </c:pt>
              <c:pt idx="103">
                <c:v>-49.129166666666663</c:v>
              </c:pt>
              <c:pt idx="104">
                <c:v>-50.8125</c:v>
              </c:pt>
              <c:pt idx="105">
                <c:v>-52.954166666666673</c:v>
              </c:pt>
              <c:pt idx="106">
                <c:v>-55.954166666666673</c:v>
              </c:pt>
              <c:pt idx="107">
                <c:v>-56.795833333333327</c:v>
              </c:pt>
              <c:pt idx="108">
                <c:v>-57.054166666666667</c:v>
              </c:pt>
              <c:pt idx="109">
                <c:v>-55.787500000000001</c:v>
              </c:pt>
              <c:pt idx="110">
                <c:v>-54.491666666666674</c:v>
              </c:pt>
              <c:pt idx="111">
                <c:v>-53.329166666666673</c:v>
              </c:pt>
              <c:pt idx="112">
                <c:v>-52.604166666666664</c:v>
              </c:pt>
              <c:pt idx="113">
                <c:v>-51.537500000000001</c:v>
              </c:pt>
              <c:pt idx="114">
                <c:v>-50.375</c:v>
              </c:pt>
              <c:pt idx="115">
                <c:v>-49.225000000000001</c:v>
              </c:pt>
              <c:pt idx="116">
                <c:v>-51.445833333333333</c:v>
              </c:pt>
              <c:pt idx="117">
                <c:v>-55.279166666666669</c:v>
              </c:pt>
              <c:pt idx="118">
                <c:v>-58.966666666666669</c:v>
              </c:pt>
              <c:pt idx="119">
                <c:v>-59.766666666666673</c:v>
              </c:pt>
              <c:pt idx="120">
                <c:v>-58.662500000000001</c:v>
              </c:pt>
              <c:pt idx="121">
                <c:v>-56.329166666666673</c:v>
              </c:pt>
              <c:pt idx="122">
                <c:v>-55.341666666666669</c:v>
              </c:pt>
              <c:pt idx="123">
                <c:v>-54.179166666666667</c:v>
              </c:pt>
              <c:pt idx="124">
                <c:v>-54.99583333333333</c:v>
              </c:pt>
              <c:pt idx="125">
                <c:v>-53.875</c:v>
              </c:pt>
              <c:pt idx="126">
                <c:v>-52.733333333333327</c:v>
              </c:pt>
              <c:pt idx="127">
                <c:v>-49.012499999999996</c:v>
              </c:pt>
            </c:numLit>
          </c:val>
        </c:ser>
        <c:marker val="1"/>
        <c:axId val="51507200"/>
        <c:axId val="51508736"/>
      </c:lineChart>
      <c:catAx>
        <c:axId val="51507200"/>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1508736"/>
        <c:crosses val="autoZero"/>
        <c:auto val="1"/>
        <c:lblAlgn val="ctr"/>
        <c:lblOffset val="100"/>
        <c:tickLblSkip val="6"/>
        <c:tickMarkSkip val="1"/>
      </c:catAx>
      <c:valAx>
        <c:axId val="51508736"/>
        <c:scaling>
          <c:orientation val="minMax"/>
          <c:max val="85"/>
          <c:min val="-7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1507200"/>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spPr>
        <a:noFill/>
        <a:ln w="25400">
          <a:noFill/>
        </a:ln>
      </c:spPr>
    </c:title>
    <c:plotArea>
      <c:layout>
        <c:manualLayout>
          <c:layoutTarget val="inner"/>
          <c:xMode val="edge"/>
          <c:yMode val="edge"/>
          <c:x val="6.8862376120380514E-2"/>
          <c:y val="0.1612911694134819"/>
          <c:w val="0.91916302038942677"/>
          <c:h val="0.55376634831962057"/>
        </c:manualLayout>
      </c:layout>
      <c:lineChart>
        <c:grouping val="standard"/>
        <c:ser>
          <c:idx val="0"/>
          <c:order val="0"/>
          <c:tx>
            <c:v>Clima</c:v>
          </c:tx>
          <c:spPr>
            <a:ln w="25400">
              <a:solidFill>
                <a:schemeClr val="accent2"/>
              </a:solidFill>
              <a:prstDash val="solid"/>
            </a:ln>
          </c:spPr>
          <c:marker>
            <c:symbol val="none"/>
          </c:marker>
          <c:dLbls>
            <c:delete val="1"/>
          </c:dLbls>
          <c:cat>
            <c:strLit>
              <c:ptCount val="129"/>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jan.13</c:v>
              </c:pt>
              <c:pt idx="126">
                <c:v>jul.13</c:v>
              </c:pt>
            </c:strLit>
          </c:cat>
          <c:val>
            <c:numLit>
              <c:formatCode>General</c:formatCode>
              <c:ptCount val="129"/>
              <c:pt idx="0">
                <c:v>-0.59488638265008409</c:v>
              </c:pt>
              <c:pt idx="1">
                <c:v>-0.45046683287410499</c:v>
              </c:pt>
              <c:pt idx="2">
                <c:v>-0.59506390469493498</c:v>
              </c:pt>
              <c:pt idx="3">
                <c:v>-0.53787192901210723</c:v>
              </c:pt>
              <c:pt idx="4">
                <c:v>-0.79719260391238034</c:v>
              </c:pt>
              <c:pt idx="5">
                <c:v>-0.72341798035747118</c:v>
              </c:pt>
              <c:pt idx="6">
                <c:v>-0.65125997828687621</c:v>
              </c:pt>
              <c:pt idx="7">
                <c:v>-0.35542523115426694</c:v>
              </c:pt>
              <c:pt idx="8">
                <c:v>-0.11810090090654274</c:v>
              </c:pt>
              <c:pt idx="9">
                <c:v>0.19562513834187645</c:v>
              </c:pt>
              <c:pt idx="10">
                <c:v>0.28538402004047397</c:v>
              </c:pt>
              <c:pt idx="11">
                <c:v>0.30648886162891636</c:v>
              </c:pt>
              <c:pt idx="12">
                <c:v>0.21322056298998301</c:v>
              </c:pt>
              <c:pt idx="13">
                <c:v>0.17569687685110078</c:v>
              </c:pt>
              <c:pt idx="14">
                <c:v>0.18338564389343767</c:v>
              </c:pt>
              <c:pt idx="15">
                <c:v>0.34352327054053883</c:v>
              </c:pt>
              <c:pt idx="16">
                <c:v>0.69121612076127759</c:v>
              </c:pt>
              <c:pt idx="17">
                <c:v>0.91934932414094273</c:v>
              </c:pt>
              <c:pt idx="18">
                <c:v>1.0588518874946804</c:v>
              </c:pt>
              <c:pt idx="19">
                <c:v>1.0829395090088538</c:v>
              </c:pt>
              <c:pt idx="20">
                <c:v>1.1044991544896126</c:v>
              </c:pt>
              <c:pt idx="21">
                <c:v>1.0072751807408606</c:v>
              </c:pt>
              <c:pt idx="22">
                <c:v>0.76617069300356244</c:v>
              </c:pt>
              <c:pt idx="23">
                <c:v>0.54458191230210062</c:v>
              </c:pt>
              <c:pt idx="24">
                <c:v>0.47731012603236167</c:v>
              </c:pt>
              <c:pt idx="25">
                <c:v>0.54648719696155623</c:v>
              </c:pt>
              <c:pt idx="26">
                <c:v>0.70141252168486978</c:v>
              </c:pt>
              <c:pt idx="27">
                <c:v>0.71020544199286095</c:v>
              </c:pt>
              <c:pt idx="28">
                <c:v>0.68048660372300884</c:v>
              </c:pt>
              <c:pt idx="29">
                <c:v>0.50331043464623104</c:v>
              </c:pt>
              <c:pt idx="30">
                <c:v>0.19730308813360967</c:v>
              </c:pt>
              <c:pt idx="31">
                <c:v>2.9786289122448427E-2</c:v>
              </c:pt>
              <c:pt idx="32">
                <c:v>-3.7461511608171891E-2</c:v>
              </c:pt>
              <c:pt idx="33">
                <c:v>0.12269803269272916</c:v>
              </c:pt>
              <c:pt idx="34">
                <c:v>2.2399396012647704E-2</c:v>
              </c:pt>
              <c:pt idx="35">
                <c:v>0.14536565003617358</c:v>
              </c:pt>
              <c:pt idx="36">
                <c:v>0.11935259648145224</c:v>
              </c:pt>
              <c:pt idx="37">
                <c:v>0.36866962507870732</c:v>
              </c:pt>
              <c:pt idx="38">
                <c:v>0.23291295184519162</c:v>
              </c:pt>
              <c:pt idx="39">
                <c:v>0.39091346691582129</c:v>
              </c:pt>
              <c:pt idx="40">
                <c:v>0.28063183096103328</c:v>
              </c:pt>
              <c:pt idx="41">
                <c:v>0.63031693190910909</c:v>
              </c:pt>
              <c:pt idx="42">
                <c:v>0.72510646305573834</c:v>
              </c:pt>
              <c:pt idx="43">
                <c:v>0.87983140708428953</c:v>
              </c:pt>
              <c:pt idx="44">
                <c:v>0.85642815184588417</c:v>
              </c:pt>
              <c:pt idx="45">
                <c:v>1.0242852745910958</c:v>
              </c:pt>
              <c:pt idx="46">
                <c:v>1.0545484347053373</c:v>
              </c:pt>
              <c:pt idx="47">
                <c:v>0.86565091232792124</c:v>
              </c:pt>
              <c:pt idx="48">
                <c:v>0.70587258605105418</c:v>
              </c:pt>
              <c:pt idx="49">
                <c:v>0.76911097490151448</c:v>
              </c:pt>
              <c:pt idx="50">
                <c:v>1.0275125093737891</c:v>
              </c:pt>
              <c:pt idx="51">
                <c:v>1.1716280205001826</c:v>
              </c:pt>
              <c:pt idx="52">
                <c:v>1.3224925211203464</c:v>
              </c:pt>
              <c:pt idx="53">
                <c:v>1.405854952715097</c:v>
              </c:pt>
              <c:pt idx="54">
                <c:v>1.3001392819897131</c:v>
              </c:pt>
              <c:pt idx="55">
                <c:v>1.3107205643824167</c:v>
              </c:pt>
              <c:pt idx="56">
                <c:v>1.3232580187426444</c:v>
              </c:pt>
              <c:pt idx="57">
                <c:v>1.4056937552622477</c:v>
              </c:pt>
              <c:pt idx="58">
                <c:v>1.3507605649409744</c:v>
              </c:pt>
              <c:pt idx="59">
                <c:v>1.22365551750513</c:v>
              </c:pt>
              <c:pt idx="60">
                <c:v>1.161974867036891</c:v>
              </c:pt>
              <c:pt idx="61">
                <c:v>1.138052890384212</c:v>
              </c:pt>
              <c:pt idx="62">
                <c:v>1.3059079172594741</c:v>
              </c:pt>
              <c:pt idx="63">
                <c:v>1.3361410193319445</c:v>
              </c:pt>
              <c:pt idx="64">
                <c:v>1.290878717653654</c:v>
              </c:pt>
              <c:pt idx="65">
                <c:v>0.8938633138641735</c:v>
              </c:pt>
              <c:pt idx="66">
                <c:v>0.57292752644941802</c:v>
              </c:pt>
              <c:pt idx="67">
                <c:v>0.41340696456269899</c:v>
              </c:pt>
              <c:pt idx="68">
                <c:v>0.32685504627985273</c:v>
              </c:pt>
              <c:pt idx="69">
                <c:v>1.6569723665263436E-2</c:v>
              </c:pt>
              <c:pt idx="70">
                <c:v>-0.73082828246432197</c:v>
              </c:pt>
              <c:pt idx="71">
                <c:v>-1.4410620548491351</c:v>
              </c:pt>
              <c:pt idx="72">
                <c:v>-1.9357751798950038</c:v>
              </c:pt>
              <c:pt idx="73">
                <c:v>-2.3118573463492864</c:v>
              </c:pt>
              <c:pt idx="74">
                <c:v>-2.4190519451326704</c:v>
              </c:pt>
              <c:pt idx="75">
                <c:v>-2.4729701829658328</c:v>
              </c:pt>
              <c:pt idx="76">
                <c:v>-2.0819564811642577</c:v>
              </c:pt>
              <c:pt idx="77">
                <c:v>-1.7159211092860025</c:v>
              </c:pt>
              <c:pt idx="78">
                <c:v>-1.2721797433848401</c:v>
              </c:pt>
              <c:pt idx="79">
                <c:v>-0.807603534393324</c:v>
              </c:pt>
              <c:pt idx="80">
                <c:v>-0.41877257252499589</c:v>
              </c:pt>
              <c:pt idx="81">
                <c:v>-6.9146796690992302E-2</c:v>
              </c:pt>
              <c:pt idx="82">
                <c:v>-0.12589884165630003</c:v>
              </c:pt>
              <c:pt idx="83">
                <c:v>-0.23610652858496259</c:v>
              </c:pt>
              <c:pt idx="84">
                <c:v>-0.37851202161447839</c:v>
              </c:pt>
              <c:pt idx="85">
                <c:v>-0.43735440427256062</c:v>
              </c:pt>
              <c:pt idx="86">
                <c:v>-0.32992664578886821</c:v>
              </c:pt>
              <c:pt idx="87">
                <c:v>-0.13766378405944535</c:v>
              </c:pt>
              <c:pt idx="88">
                <c:v>6.3998498422207672E-2</c:v>
              </c:pt>
              <c:pt idx="89">
                <c:v>0.16709579010980494</c:v>
              </c:pt>
              <c:pt idx="90">
                <c:v>0.10887552102852409</c:v>
              </c:pt>
              <c:pt idx="91">
                <c:v>0.11080105238594676</c:v>
              </c:pt>
              <c:pt idx="92">
                <c:v>0.11071607185266213</c:v>
              </c:pt>
              <c:pt idx="93">
                <c:v>-9.1535614850716929E-2</c:v>
              </c:pt>
              <c:pt idx="94">
                <c:v>-0.37510455946604215</c:v>
              </c:pt>
              <c:pt idx="95">
                <c:v>-0.85137699285633262</c:v>
              </c:pt>
              <c:pt idx="96">
                <c:v>-1.0020397385490381</c:v>
              </c:pt>
              <c:pt idx="97">
                <c:v>-1.165077477476858</c:v>
              </c:pt>
              <c:pt idx="98">
                <c:v>-1.2464376231784193</c:v>
              </c:pt>
              <c:pt idx="99">
                <c:v>-1.5069982286625172</c:v>
              </c:pt>
              <c:pt idx="100">
                <c:v>-1.7090814075044112</c:v>
              </c:pt>
              <c:pt idx="101">
                <c:v>-1.8549014726055759</c:v>
              </c:pt>
              <c:pt idx="102">
                <c:v>-1.9952106458002181</c:v>
              </c:pt>
              <c:pt idx="103">
                <c:v>-2.1130778561189127</c:v>
              </c:pt>
              <c:pt idx="104">
                <c:v>-2.3366337216137576</c:v>
              </c:pt>
              <c:pt idx="105">
                <c:v>-2.5859326490767227</c:v>
              </c:pt>
              <c:pt idx="106">
                <c:v>-3.050649647220006</c:v>
              </c:pt>
              <c:pt idx="107">
                <c:v>-3.4788230852911619</c:v>
              </c:pt>
              <c:pt idx="108">
                <c:v>-3.7559936670501974</c:v>
              </c:pt>
              <c:pt idx="109">
                <c:v>-3.8893665186204447</c:v>
              </c:pt>
              <c:pt idx="110">
                <c:v>-3.8542488840758353</c:v>
              </c:pt>
              <c:pt idx="111">
                <c:v>-3.7457562150318529</c:v>
              </c:pt>
              <c:pt idx="112">
                <c:v>-3.7134095475034585</c:v>
              </c:pt>
              <c:pt idx="113">
                <c:v>-3.5431340481685845</c:v>
              </c:pt>
              <c:pt idx="114">
                <c:v>-3.476036271562235</c:v>
              </c:pt>
              <c:pt idx="115">
                <c:v>-3.1850643341367877</c:v>
              </c:pt>
              <c:pt idx="116">
                <c:v>-3.3462502674224357</c:v>
              </c:pt>
              <c:pt idx="117">
                <c:v>-3.6764637128238014</c:v>
              </c:pt>
              <c:pt idx="118">
                <c:v>-3.9880226736147413</c:v>
              </c:pt>
              <c:pt idx="119">
                <c:v>-4.0699665177270941</c:v>
              </c:pt>
              <c:pt idx="120">
                <c:v>-3.9712617740464111</c:v>
              </c:pt>
              <c:pt idx="121">
                <c:v>-3.8752611733415736</c:v>
              </c:pt>
              <c:pt idx="122">
                <c:v>-3.5504583666644747</c:v>
              </c:pt>
              <c:pt idx="123">
                <c:v>-3.2707065951547931</c:v>
              </c:pt>
              <c:pt idx="124">
                <c:v>-2.9349941539111795</c:v>
              </c:pt>
              <c:pt idx="125">
                <c:v>-2.6619210456776519</c:v>
              </c:pt>
              <c:pt idx="126">
                <c:v>-2.3527981230823691</c:v>
              </c:pt>
              <c:pt idx="127">
                <c:v>-1.9035809136869399</c:v>
              </c:pt>
              <c:pt idx="128">
                <c:v>-1.5893262825988728</c:v>
              </c:pt>
            </c:numLit>
          </c:val>
        </c:ser>
        <c:dLbls>
          <c:showSerName val="1"/>
        </c:dLbls>
        <c:marker val="1"/>
        <c:axId val="51532544"/>
        <c:axId val="51534464"/>
      </c:lineChart>
      <c:catAx>
        <c:axId val="51532544"/>
        <c:scaling>
          <c:orientation val="minMax"/>
        </c:scaling>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1534464"/>
        <c:crosses val="autoZero"/>
        <c:auto val="1"/>
        <c:lblAlgn val="ctr"/>
        <c:lblOffset val="100"/>
        <c:tickLblSkip val="1"/>
        <c:tickMarkSkip val="1"/>
      </c:catAx>
      <c:valAx>
        <c:axId val="51534464"/>
        <c:scaling>
          <c:orientation val="minMax"/>
          <c:max val="6"/>
          <c:min val="-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1532544"/>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2802"/>
          <c:y val="2.7932997139402602E-2"/>
        </c:manualLayout>
      </c:layout>
      <c:spPr>
        <a:noFill/>
        <a:ln w="25400">
          <a:noFill/>
        </a:ln>
      </c:spPr>
    </c:title>
    <c:plotArea>
      <c:layout>
        <c:manualLayout>
          <c:layoutTarget val="inner"/>
          <c:xMode val="edge"/>
          <c:yMode val="edge"/>
          <c:x val="7.5987841945288834E-2"/>
          <c:y val="0.2471916893206014"/>
          <c:w val="0.91185410334346562"/>
          <c:h val="0.47752939982391412"/>
        </c:manualLayout>
      </c:layout>
      <c:lineChart>
        <c:grouping val="standard"/>
        <c:ser>
          <c:idx val="0"/>
          <c:order val="0"/>
          <c:tx>
            <c:v>dr estrangeiros</c:v>
          </c:tx>
          <c:spPr>
            <a:ln w="25400">
              <a:solidFill>
                <a:schemeClr val="accent2"/>
              </a:solidFill>
              <a:prstDash val="solid"/>
            </a:ln>
          </c:spPr>
          <c:marker>
            <c:symbol val="none"/>
          </c:marker>
          <c:cat>
            <c:strLit>
              <c:ptCount val="128"/>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jan.13</c:v>
              </c:pt>
              <c:pt idx="126">
                <c:v>jul.13</c:v>
              </c:pt>
            </c:strLit>
          </c:cat>
          <c:val>
            <c:numLit>
              <c:formatCode>General</c:formatCode>
              <c:ptCount val="128"/>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numLit>
          </c:val>
        </c:ser>
        <c:marker val="1"/>
        <c:axId val="51550080"/>
        <c:axId val="51551616"/>
      </c:lineChart>
      <c:catAx>
        <c:axId val="51550080"/>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1551616"/>
        <c:crosses val="autoZero"/>
        <c:auto val="1"/>
        <c:lblAlgn val="ctr"/>
        <c:lblOffset val="100"/>
        <c:tickLblSkip val="1"/>
        <c:tickMarkSkip val="1"/>
      </c:catAx>
      <c:valAx>
        <c:axId val="51551616"/>
        <c:scaling>
          <c:orientation val="minMax"/>
          <c:max val="45"/>
          <c:min val="10"/>
        </c:scaling>
        <c:axPos val="l"/>
        <c:numFmt formatCode="General" sourceLinked="1"/>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1550080"/>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spPr>
        <a:noFill/>
        <a:ln w="25400">
          <a:noFill/>
        </a:ln>
      </c:spPr>
    </c:title>
    <c:plotArea>
      <c:layout>
        <c:manualLayout>
          <c:layoutTarget val="inner"/>
          <c:xMode val="edge"/>
          <c:yMode val="edge"/>
          <c:x val="7.5289188249059225E-2"/>
          <c:y val="0.1648751164168995"/>
          <c:w val="0.90476453440212989"/>
          <c:h val="0.5914009545161002"/>
        </c:manualLayout>
      </c:layout>
      <c:lineChart>
        <c:grouping val="standard"/>
        <c:ser>
          <c:idx val="0"/>
          <c:order val="0"/>
          <c:tx>
            <c:v>construcao</c:v>
          </c:tx>
          <c:spPr>
            <a:ln w="25400">
              <a:solidFill>
                <a:srgbClr val="808080"/>
              </a:solidFill>
              <a:prstDash val="solid"/>
            </a:ln>
          </c:spPr>
          <c:marker>
            <c:symbol val="none"/>
          </c:marker>
          <c:dLbls>
            <c:dLbl>
              <c:idx val="8"/>
              <c:layout>
                <c:manualLayout>
                  <c:x val="-3.3017740252347959E-2"/>
                  <c:y val="-9.9027460277143042E-2"/>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dLbl>
            <c:delete val="1"/>
          </c:dLbls>
          <c:cat>
            <c:strLit>
              <c:ptCount val="128"/>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jan.13</c:v>
              </c:pt>
              <c:pt idx="126">
                <c:v>jul.13</c:v>
              </c:pt>
            </c:strLit>
          </c:cat>
          <c:val>
            <c:numLit>
              <c:formatCode>General</c:formatCode>
              <c:ptCount val="128"/>
              <c:pt idx="0">
                <c:v>-40.63091517970075</c:v>
              </c:pt>
              <c:pt idx="1">
                <c:v>-41.232070059912168</c:v>
              </c:pt>
              <c:pt idx="2">
                <c:v>-45.011368103070957</c:v>
              </c:pt>
              <c:pt idx="3">
                <c:v>-45.281757810638446</c:v>
              </c:pt>
              <c:pt idx="4">
                <c:v>-45.282781383088384</c:v>
              </c:pt>
              <c:pt idx="5">
                <c:v>-45.324334787385077</c:v>
              </c:pt>
              <c:pt idx="6">
                <c:v>-44.190619842894641</c:v>
              </c:pt>
              <c:pt idx="7">
                <c:v>-43.580015111019371</c:v>
              </c:pt>
              <c:pt idx="8">
                <c:v>-41.676084941594915</c:v>
              </c:pt>
              <c:pt idx="9">
                <c:v>-41.031755156260843</c:v>
              </c:pt>
              <c:pt idx="10">
                <c:v>-39.504065095683167</c:v>
              </c:pt>
              <c:pt idx="11">
                <c:v>-38.578694963978215</c:v>
              </c:pt>
              <c:pt idx="12">
                <c:v>-37.708451385251799</c:v>
              </c:pt>
              <c:pt idx="13">
                <c:v>-37.595489506435506</c:v>
              </c:pt>
              <c:pt idx="14">
                <c:v>-37.452835488353067</c:v>
              </c:pt>
              <c:pt idx="15">
                <c:v>-37.212320077456781</c:v>
              </c:pt>
              <c:pt idx="16">
                <c:v>-36.9364411247237</c:v>
              </c:pt>
              <c:pt idx="17">
                <c:v>-36.540832502199912</c:v>
              </c:pt>
              <c:pt idx="18">
                <c:v>-36.47521000355119</c:v>
              </c:pt>
              <c:pt idx="19">
                <c:v>-35.869746574587147</c:v>
              </c:pt>
              <c:pt idx="20">
                <c:v>-35.32691258263548</c:v>
              </c:pt>
              <c:pt idx="21">
                <c:v>-35.08278904972132</c:v>
              </c:pt>
              <c:pt idx="22">
                <c:v>-34.389335739724913</c:v>
              </c:pt>
              <c:pt idx="23">
                <c:v>-33.604406197209194</c:v>
              </c:pt>
              <c:pt idx="24">
                <c:v>-32.421747163531556</c:v>
              </c:pt>
              <c:pt idx="25">
                <c:v>-32.301525776551287</c:v>
              </c:pt>
              <c:pt idx="26">
                <c:v>-32.899840617059013</c:v>
              </c:pt>
              <c:pt idx="27">
                <c:v>-31.865956572930457</c:v>
              </c:pt>
              <c:pt idx="28">
                <c:v>-31.884355130820797</c:v>
              </c:pt>
              <c:pt idx="29">
                <c:v>-31.479546054057703</c:v>
              </c:pt>
              <c:pt idx="30">
                <c:v>-31.573145358682165</c:v>
              </c:pt>
              <c:pt idx="31">
                <c:v>-31.61573931865442</c:v>
              </c:pt>
              <c:pt idx="32">
                <c:v>-32.74600825192784</c:v>
              </c:pt>
              <c:pt idx="33">
                <c:v>-34.091707973878812</c:v>
              </c:pt>
              <c:pt idx="34">
                <c:v>-35.34506120544804</c:v>
              </c:pt>
              <c:pt idx="35">
                <c:v>-35.336806939307941</c:v>
              </c:pt>
              <c:pt idx="36">
                <c:v>-36.64943551982774</c:v>
              </c:pt>
              <c:pt idx="37">
                <c:v>-36.461844831934663</c:v>
              </c:pt>
              <c:pt idx="38">
                <c:v>-36.747516515143339</c:v>
              </c:pt>
              <c:pt idx="39">
                <c:v>-36.689159670157032</c:v>
              </c:pt>
              <c:pt idx="40">
                <c:v>-38.031011261450494</c:v>
              </c:pt>
              <c:pt idx="41">
                <c:v>-39.190962159863709</c:v>
              </c:pt>
              <c:pt idx="42">
                <c:v>-39.706503065424329</c:v>
              </c:pt>
              <c:pt idx="43">
                <c:v>-39.346135688519318</c:v>
              </c:pt>
              <c:pt idx="44">
                <c:v>-38.759802856528474</c:v>
              </c:pt>
              <c:pt idx="45">
                <c:v>-38.755223701563821</c:v>
              </c:pt>
              <c:pt idx="46">
                <c:v>-37.824630275467413</c:v>
              </c:pt>
              <c:pt idx="47">
                <c:v>-37.954099635333925</c:v>
              </c:pt>
              <c:pt idx="48">
                <c:v>-36.180017416920194</c:v>
              </c:pt>
              <c:pt idx="49">
                <c:v>-36.268377737229905</c:v>
              </c:pt>
              <c:pt idx="50">
                <c:v>-34.381056973817451</c:v>
              </c:pt>
              <c:pt idx="51">
                <c:v>-34.165779007813079</c:v>
              </c:pt>
              <c:pt idx="52">
                <c:v>-32.354198536083835</c:v>
              </c:pt>
              <c:pt idx="53">
                <c:v>-32.260638581558545</c:v>
              </c:pt>
              <c:pt idx="54">
                <c:v>-32.231439904495581</c:v>
              </c:pt>
              <c:pt idx="55">
                <c:v>-31.047473849501305</c:v>
              </c:pt>
              <c:pt idx="56">
                <c:v>-29.815032913100463</c:v>
              </c:pt>
              <c:pt idx="57">
                <c:v>-29.017893261807448</c:v>
              </c:pt>
              <c:pt idx="58">
                <c:v>-31.495354987491194</c:v>
              </c:pt>
              <c:pt idx="59">
                <c:v>-32.057894526513564</c:v>
              </c:pt>
              <c:pt idx="60">
                <c:v>-31.767412882368131</c:v>
              </c:pt>
              <c:pt idx="61">
                <c:v>-29.735804497874113</c:v>
              </c:pt>
              <c:pt idx="62">
                <c:v>-28.314579372994501</c:v>
              </c:pt>
              <c:pt idx="63">
                <c:v>-27.39764853411361</c:v>
              </c:pt>
              <c:pt idx="64">
                <c:v>-27.199476600250989</c:v>
              </c:pt>
              <c:pt idx="65">
                <c:v>-28.162320434349216</c:v>
              </c:pt>
              <c:pt idx="66">
                <c:v>-29.3423427773801</c:v>
              </c:pt>
              <c:pt idx="67">
                <c:v>-30.756539930888682</c:v>
              </c:pt>
              <c:pt idx="68">
                <c:v>-31.705823546322716</c:v>
              </c:pt>
              <c:pt idx="69">
                <c:v>-32.412290401903043</c:v>
              </c:pt>
              <c:pt idx="70">
                <c:v>-33.936624923934325</c:v>
              </c:pt>
              <c:pt idx="71">
                <c:v>-35.661888229634123</c:v>
              </c:pt>
              <c:pt idx="72">
                <c:v>-37.358582079182348</c:v>
              </c:pt>
              <c:pt idx="73">
                <c:v>-37.74392605083488</c:v>
              </c:pt>
              <c:pt idx="74">
                <c:v>-38.5984506349686</c:v>
              </c:pt>
              <c:pt idx="75">
                <c:v>-39.799729619387527</c:v>
              </c:pt>
              <c:pt idx="76">
                <c:v>-37.870023469863433</c:v>
              </c:pt>
              <c:pt idx="77">
                <c:v>-35.236453111071576</c:v>
              </c:pt>
              <c:pt idx="78">
                <c:v>-33.661664236191974</c:v>
              </c:pt>
              <c:pt idx="79">
                <c:v>-33.440258296571791</c:v>
              </c:pt>
              <c:pt idx="80">
                <c:v>-34.799424133323043</c:v>
              </c:pt>
              <c:pt idx="81">
                <c:v>-33.942990428232207</c:v>
              </c:pt>
              <c:pt idx="82">
                <c:v>-35.132880658034487</c:v>
              </c:pt>
              <c:pt idx="83">
                <c:v>-35.440175513551942</c:v>
              </c:pt>
              <c:pt idx="84">
                <c:v>-37.579823429382856</c:v>
              </c:pt>
              <c:pt idx="85">
                <c:v>-38.73190309400335</c:v>
              </c:pt>
              <c:pt idx="86">
                <c:v>-40.274958702086444</c:v>
              </c:pt>
              <c:pt idx="87">
                <c:v>-40.912659735560531</c:v>
              </c:pt>
              <c:pt idx="88">
                <c:v>-42.080292244907547</c:v>
              </c:pt>
              <c:pt idx="89">
                <c:v>-41.690770106315377</c:v>
              </c:pt>
              <c:pt idx="90">
                <c:v>-41.077761934263499</c:v>
              </c:pt>
              <c:pt idx="91">
                <c:v>-41.393590474220261</c:v>
              </c:pt>
              <c:pt idx="92">
                <c:v>-41.566967107041563</c:v>
              </c:pt>
              <c:pt idx="93">
                <c:v>-43.211820316764857</c:v>
              </c:pt>
              <c:pt idx="94">
                <c:v>-43.83646814314929</c:v>
              </c:pt>
              <c:pt idx="95">
                <c:v>-45.53613217973453</c:v>
              </c:pt>
              <c:pt idx="96">
                <c:v>-46.450990181537065</c:v>
              </c:pt>
              <c:pt idx="97">
                <c:v>-48.164991788931154</c:v>
              </c:pt>
              <c:pt idx="98">
                <c:v>-49.753001034826831</c:v>
              </c:pt>
              <c:pt idx="99">
                <c:v>-51.371191769071309</c:v>
              </c:pt>
              <c:pt idx="100">
                <c:v>-52.972102167904247</c:v>
              </c:pt>
              <c:pt idx="101">
                <c:v>-54.796857012818741</c:v>
              </c:pt>
              <c:pt idx="102">
                <c:v>-55.774472647738833</c:v>
              </c:pt>
              <c:pt idx="103">
                <c:v>-57.498374792320455</c:v>
              </c:pt>
              <c:pt idx="104">
                <c:v>-59.336000074983964</c:v>
              </c:pt>
              <c:pt idx="105">
                <c:v>-61.551542902785123</c:v>
              </c:pt>
              <c:pt idx="106">
                <c:v>-63.658769599003783</c:v>
              </c:pt>
              <c:pt idx="107">
                <c:v>-65.003726659235411</c:v>
              </c:pt>
              <c:pt idx="108">
                <c:v>-66.749250947107797</c:v>
              </c:pt>
              <c:pt idx="109">
                <c:v>-67.725289999536514</c:v>
              </c:pt>
              <c:pt idx="110">
                <c:v>-68.908835093262184</c:v>
              </c:pt>
              <c:pt idx="111">
                <c:v>-69.859979159621133</c:v>
              </c:pt>
              <c:pt idx="112">
                <c:v>-71.047832781585669</c:v>
              </c:pt>
              <c:pt idx="113">
                <c:v>-71.677422109532657</c:v>
              </c:pt>
              <c:pt idx="114">
                <c:v>-71.995085599192308</c:v>
              </c:pt>
              <c:pt idx="115">
                <c:v>-70.497144680987446</c:v>
              </c:pt>
              <c:pt idx="116">
                <c:v>-70.439977718186569</c:v>
              </c:pt>
              <c:pt idx="117">
                <c:v>-70.881978512840377</c:v>
              </c:pt>
              <c:pt idx="118">
                <c:v>-71.5043031604513</c:v>
              </c:pt>
              <c:pt idx="119">
                <c:v>-70.424864260148226</c:v>
              </c:pt>
              <c:pt idx="120">
                <c:v>-68.85016964825958</c:v>
              </c:pt>
              <c:pt idx="121">
                <c:v>-67.022286135083746</c:v>
              </c:pt>
              <c:pt idx="122">
                <c:v>-65.870803233277471</c:v>
              </c:pt>
              <c:pt idx="123">
                <c:v>-64.250387256453976</c:v>
              </c:pt>
              <c:pt idx="124">
                <c:v>-63.820869279587185</c:v>
              </c:pt>
              <c:pt idx="125">
                <c:v>-62.44810996976711</c:v>
              </c:pt>
              <c:pt idx="126">
                <c:v>-62.052189138807613</c:v>
              </c:pt>
              <c:pt idx="127">
                <c:v>-58.629337272879233</c:v>
              </c:pt>
            </c:numLit>
          </c:val>
        </c:ser>
        <c:ser>
          <c:idx val="1"/>
          <c:order val="1"/>
          <c:tx>
            <c:v>industria</c:v>
          </c:tx>
          <c:spPr>
            <a:ln w="25400">
              <a:solidFill>
                <a:schemeClr val="tx2"/>
              </a:solidFill>
              <a:prstDash val="solid"/>
            </a:ln>
          </c:spPr>
          <c:marker>
            <c:symbol val="none"/>
          </c:marker>
          <c:dLbls>
            <c:dLbl>
              <c:idx val="3"/>
              <c:layout>
                <c:manualLayout>
                  <c:x val="0.23822439363754241"/>
                  <c:y val="0.19785510682132493"/>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dLbl>
            <c:delete val="1"/>
            <c:txPr>
              <a:bodyPr/>
              <a:lstStyle/>
              <a:p>
                <a:pPr>
                  <a:defRPr baseline="0">
                    <a:solidFill>
                      <a:schemeClr val="tx1">
                        <a:lumMod val="50000"/>
                        <a:lumOff val="50000"/>
                      </a:schemeClr>
                    </a:solidFill>
                  </a:defRPr>
                </a:pPr>
                <a:endParaRPr lang="pt-PT"/>
              </a:p>
            </c:txPr>
          </c:dLbls>
          <c:cat>
            <c:strLit>
              <c:ptCount val="128"/>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jan.13</c:v>
              </c:pt>
              <c:pt idx="126">
                <c:v>jul.13</c:v>
              </c:pt>
            </c:strLit>
          </c:cat>
          <c:val>
            <c:numLit>
              <c:formatCode>General</c:formatCode>
              <c:ptCount val="128"/>
              <c:pt idx="0">
                <c:v>-13.041224528158539</c:v>
              </c:pt>
              <c:pt idx="1">
                <c:v>-13.501226992688858</c:v>
              </c:pt>
              <c:pt idx="2">
                <c:v>-14.957439264834662</c:v>
              </c:pt>
              <c:pt idx="3">
                <c:v>-16.607151171036538</c:v>
              </c:pt>
              <c:pt idx="4">
                <c:v>-17.165598106778738</c:v>
              </c:pt>
              <c:pt idx="5">
                <c:v>-15.952398188316266</c:v>
              </c:pt>
              <c:pt idx="6">
                <c:v>-13.634085381979949</c:v>
              </c:pt>
              <c:pt idx="7">
                <c:v>-12.088823386557102</c:v>
              </c:pt>
              <c:pt idx="8">
                <c:v>-11.143669588829431</c:v>
              </c:pt>
              <c:pt idx="9">
                <c:v>-11.325858116564731</c:v>
              </c:pt>
              <c:pt idx="10">
                <c:v>-12.538263504928645</c:v>
              </c:pt>
              <c:pt idx="11">
                <c:v>-12.111786660624645</c:v>
              </c:pt>
              <c:pt idx="12">
                <c:v>-10.575040530325252</c:v>
              </c:pt>
              <c:pt idx="13">
                <c:v>-8.9768325015185102</c:v>
              </c:pt>
              <c:pt idx="14">
                <c:v>-8.5995632131360988</c:v>
              </c:pt>
              <c:pt idx="15">
                <c:v>-8.913175851365688</c:v>
              </c:pt>
              <c:pt idx="16">
                <c:v>-8.1815022356164793</c:v>
              </c:pt>
              <c:pt idx="17">
                <c:v>-7.4325815459738633</c:v>
              </c:pt>
              <c:pt idx="18">
                <c:v>-6.2451796189561035</c:v>
              </c:pt>
              <c:pt idx="19">
                <c:v>-4.6695751755909738</c:v>
              </c:pt>
              <c:pt idx="20">
                <c:v>-5.1302303975415438</c:v>
              </c:pt>
              <c:pt idx="21">
                <c:v>-6.0426393048378673</c:v>
              </c:pt>
              <c:pt idx="22">
                <c:v>-7.2826872338939515</c:v>
              </c:pt>
              <c:pt idx="23">
                <c:v>-7.9828324072708554</c:v>
              </c:pt>
              <c:pt idx="24">
                <c:v>-7.6896288091447254</c:v>
              </c:pt>
              <c:pt idx="25">
                <c:v>-8.7225190920141298</c:v>
              </c:pt>
              <c:pt idx="26">
                <c:v>-8.5543792476724061</c:v>
              </c:pt>
              <c:pt idx="27">
                <c:v>-7.5735772754183328</c:v>
              </c:pt>
              <c:pt idx="28">
                <c:v>-7.4312704637905656</c:v>
              </c:pt>
              <c:pt idx="29">
                <c:v>-8.6414792373890297</c:v>
              </c:pt>
              <c:pt idx="30">
                <c:v>-11.470544891527014</c:v>
              </c:pt>
              <c:pt idx="31">
                <c:v>-11.159296654667683</c:v>
              </c:pt>
              <c:pt idx="32">
                <c:v>-9.6068397276712467</c:v>
              </c:pt>
              <c:pt idx="33">
                <c:v>-6.9078925094643751</c:v>
              </c:pt>
              <c:pt idx="34">
                <c:v>-6.0986382262292578</c:v>
              </c:pt>
              <c:pt idx="35">
                <c:v>-5.8219049409870705</c:v>
              </c:pt>
              <c:pt idx="36">
                <c:v>-6.5107158762688693</c:v>
              </c:pt>
              <c:pt idx="37">
                <c:v>-6.6136425426048362</c:v>
              </c:pt>
              <c:pt idx="38">
                <c:v>-7.1311469283333695</c:v>
              </c:pt>
              <c:pt idx="39">
                <c:v>-7.6774136219325309</c:v>
              </c:pt>
              <c:pt idx="40">
                <c:v>-8.1050398351502224</c:v>
              </c:pt>
              <c:pt idx="41">
                <c:v>-7.565691880917913</c:v>
              </c:pt>
              <c:pt idx="42">
                <c:v>-5.8550714686121852</c:v>
              </c:pt>
              <c:pt idx="43">
                <c:v>-5.0879248560660182</c:v>
              </c:pt>
              <c:pt idx="44">
                <c:v>-4.1868553439950151</c:v>
              </c:pt>
              <c:pt idx="45">
                <c:v>-4.9926387102739582</c:v>
              </c:pt>
              <c:pt idx="46">
                <c:v>-3.8054213380256647</c:v>
              </c:pt>
              <c:pt idx="47">
                <c:v>-3.7101214101221429</c:v>
              </c:pt>
              <c:pt idx="48">
                <c:v>-2.2135246707475837</c:v>
              </c:pt>
              <c:pt idx="49">
                <c:v>-1.1656022868983371</c:v>
              </c:pt>
              <c:pt idx="50">
                <c:v>0.47949393991719136</c:v>
              </c:pt>
              <c:pt idx="51">
                <c:v>1.0217418714173858</c:v>
              </c:pt>
              <c:pt idx="52">
                <c:v>0.81534789321913381</c:v>
              </c:pt>
              <c:pt idx="53">
                <c:v>0.61820637521184651</c:v>
              </c:pt>
              <c:pt idx="54">
                <c:v>-0.2633214678356065</c:v>
              </c:pt>
              <c:pt idx="55">
                <c:v>-0.74344485338456645</c:v>
              </c:pt>
              <c:pt idx="56">
                <c:v>-0.65161786840861102</c:v>
              </c:pt>
              <c:pt idx="57">
                <c:v>-0.39597650723533889</c:v>
              </c:pt>
              <c:pt idx="58">
                <c:v>0.41301890002019831</c:v>
              </c:pt>
              <c:pt idx="59">
                <c:v>0.70278440557231148</c:v>
              </c:pt>
              <c:pt idx="60">
                <c:v>1.3357676211847398</c:v>
              </c:pt>
              <c:pt idx="61">
                <c:v>1.13057856981497</c:v>
              </c:pt>
              <c:pt idx="62">
                <c:v>0.43510480047673578</c:v>
              </c:pt>
              <c:pt idx="63">
                <c:v>-0.86280988389567914</c:v>
              </c:pt>
              <c:pt idx="64">
                <c:v>-3.7478117780695062</c:v>
              </c:pt>
              <c:pt idx="65">
                <c:v>-6.1488515383054958</c:v>
              </c:pt>
              <c:pt idx="66">
                <c:v>-6.9983058862264684</c:v>
              </c:pt>
              <c:pt idx="67">
                <c:v>-5.9863331785407015</c:v>
              </c:pt>
              <c:pt idx="68">
                <c:v>-7.2732854509356555</c:v>
              </c:pt>
              <c:pt idx="69">
                <c:v>-12.753976701734047</c:v>
              </c:pt>
              <c:pt idx="70">
                <c:v>-19.549436517876654</c:v>
              </c:pt>
              <c:pt idx="71">
                <c:v>-26.008479262243767</c:v>
              </c:pt>
              <c:pt idx="72">
                <c:v>-29.405437441286921</c:v>
              </c:pt>
              <c:pt idx="73">
                <c:v>-32.236104260933473</c:v>
              </c:pt>
              <c:pt idx="74">
                <c:v>-31.012764703491026</c:v>
              </c:pt>
              <c:pt idx="75">
                <c:v>-31.808486957086313</c:v>
              </c:pt>
              <c:pt idx="76">
                <c:v>-29.929060313477024</c:v>
              </c:pt>
              <c:pt idx="77">
                <c:v>-29.623338976361172</c:v>
              </c:pt>
              <c:pt idx="78">
                <c:v>-26.29982695618688</c:v>
              </c:pt>
              <c:pt idx="79">
                <c:v>-24.034481615567035</c:v>
              </c:pt>
              <c:pt idx="80">
                <c:v>-20.285829452369263</c:v>
              </c:pt>
              <c:pt idx="81">
                <c:v>-17.953340702449005</c:v>
              </c:pt>
              <c:pt idx="82">
                <c:v>-16.070945231647766</c:v>
              </c:pt>
              <c:pt idx="83">
                <c:v>-16.517612454352914</c:v>
              </c:pt>
              <c:pt idx="84">
                <c:v>-15.710972461459882</c:v>
              </c:pt>
              <c:pt idx="85">
                <c:v>-14.967645007137923</c:v>
              </c:pt>
              <c:pt idx="86">
                <c:v>-13.64322769305871</c:v>
              </c:pt>
              <c:pt idx="87">
                <c:v>-12.894308361674797</c:v>
              </c:pt>
              <c:pt idx="88">
                <c:v>-12.944757978922569</c:v>
              </c:pt>
              <c:pt idx="89">
                <c:v>-13.346218335935781</c:v>
              </c:pt>
              <c:pt idx="90">
                <c:v>-12.828475289174277</c:v>
              </c:pt>
              <c:pt idx="91">
                <c:v>-12.052100521911704</c:v>
              </c:pt>
              <c:pt idx="92">
                <c:v>-10.026178351822088</c:v>
              </c:pt>
              <c:pt idx="93">
                <c:v>-10.448232690569045</c:v>
              </c:pt>
              <c:pt idx="94">
                <c:v>-9.9461495853774693</c:v>
              </c:pt>
              <c:pt idx="95">
                <c:v>-11.230600939572724</c:v>
              </c:pt>
              <c:pt idx="96">
                <c:v>-10.058351982798047</c:v>
              </c:pt>
              <c:pt idx="97">
                <c:v>-9.4007180584777874</c:v>
              </c:pt>
              <c:pt idx="98">
                <c:v>-9.8036297276035018</c:v>
              </c:pt>
              <c:pt idx="99">
                <c:v>-10.856893252739534</c:v>
              </c:pt>
              <c:pt idx="100">
                <c:v>-13.301137522503737</c:v>
              </c:pt>
              <c:pt idx="101">
                <c:v>-14.735182618939044</c:v>
              </c:pt>
              <c:pt idx="102">
                <c:v>-14.188812792357391</c:v>
              </c:pt>
              <c:pt idx="103">
                <c:v>-15.496472674641405</c:v>
              </c:pt>
              <c:pt idx="104">
                <c:v>-17.220338025659021</c:v>
              </c:pt>
              <c:pt idx="105">
                <c:v>-19.916307456981556</c:v>
              </c:pt>
              <c:pt idx="106">
                <c:v>-20.465780797698905</c:v>
              </c:pt>
              <c:pt idx="107">
                <c:v>-20.857401694954998</c:v>
              </c:pt>
              <c:pt idx="108">
                <c:v>-21.591697079311235</c:v>
              </c:pt>
              <c:pt idx="109">
                <c:v>-21.752352374616805</c:v>
              </c:pt>
              <c:pt idx="110">
                <c:v>-20.39297555061658</c:v>
              </c:pt>
              <c:pt idx="111">
                <c:v>-19.891728007880015</c:v>
              </c:pt>
              <c:pt idx="112">
                <c:v>-20.238886276986278</c:v>
              </c:pt>
              <c:pt idx="113">
                <c:v>-20.282619000408655</c:v>
              </c:pt>
              <c:pt idx="114">
                <c:v>-20.724723330187228</c:v>
              </c:pt>
              <c:pt idx="115">
                <c:v>-19.372132996960627</c:v>
              </c:pt>
              <c:pt idx="116">
                <c:v>-19.72580375485045</c:v>
              </c:pt>
              <c:pt idx="117">
                <c:v>-20.262267634491035</c:v>
              </c:pt>
              <c:pt idx="118">
                <c:v>-21.414514501200504</c:v>
              </c:pt>
              <c:pt idx="119">
                <c:v>-20.628710908725072</c:v>
              </c:pt>
              <c:pt idx="120">
                <c:v>-19.491272152472344</c:v>
              </c:pt>
              <c:pt idx="121">
                <c:v>-18.215746954481677</c:v>
              </c:pt>
              <c:pt idx="122">
                <c:v>-17.550215189696747</c:v>
              </c:pt>
              <c:pt idx="123">
                <c:v>-17.285650031543177</c:v>
              </c:pt>
              <c:pt idx="124">
                <c:v>-16.610770576830234</c:v>
              </c:pt>
              <c:pt idx="125">
                <c:v>-16.800172738583797</c:v>
              </c:pt>
              <c:pt idx="126">
                <c:v>-16.067052919429621</c:v>
              </c:pt>
              <c:pt idx="127">
                <c:v>-15.280555254505231</c:v>
              </c:pt>
            </c:numLit>
          </c:val>
        </c:ser>
        <c:ser>
          <c:idx val="2"/>
          <c:order val="2"/>
          <c:tx>
            <c:v>comercio</c:v>
          </c:tx>
          <c:spPr>
            <a:ln w="38100">
              <a:solidFill>
                <a:schemeClr val="accent2"/>
              </a:solidFill>
              <a:prstDash val="solid"/>
            </a:ln>
          </c:spPr>
          <c:marker>
            <c:symbol val="none"/>
          </c:marker>
          <c:dLbls>
            <c:dLbl>
              <c:idx val="21"/>
              <c:layout>
                <c:manualLayout>
                  <c:x val="0.1725522562691712"/>
                  <c:y val="0.10779420353871695"/>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dLbl>
            <c:delete val="1"/>
            <c:txPr>
              <a:bodyPr/>
              <a:lstStyle/>
              <a:p>
                <a:pPr>
                  <a:defRPr baseline="0">
                    <a:solidFill>
                      <a:schemeClr val="accent2"/>
                    </a:solidFill>
                  </a:defRPr>
                </a:pPr>
                <a:endParaRPr lang="pt-PT"/>
              </a:p>
            </c:txPr>
          </c:dLbls>
          <c:cat>
            <c:strLit>
              <c:ptCount val="128"/>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jan.13</c:v>
              </c:pt>
              <c:pt idx="126">
                <c:v>jul.13</c:v>
              </c:pt>
            </c:strLit>
          </c:cat>
          <c:val>
            <c:numLit>
              <c:formatCode>General</c:formatCode>
              <c:ptCount val="128"/>
              <c:pt idx="0">
                <c:v>-12.632850003310084</c:v>
              </c:pt>
              <c:pt idx="1">
                <c:v>-11.268803591814148</c:v>
              </c:pt>
              <c:pt idx="2">
                <c:v>-11.796879153789002</c:v>
              </c:pt>
              <c:pt idx="3">
                <c:v>-11.724399867351927</c:v>
              </c:pt>
              <c:pt idx="4">
                <c:v>-13.183912949608581</c:v>
              </c:pt>
              <c:pt idx="5">
                <c:v>-12.970622494295213</c:v>
              </c:pt>
              <c:pt idx="6">
                <c:v>-12.708881384148285</c:v>
              </c:pt>
              <c:pt idx="7">
                <c:v>-9.9286370125384096</c:v>
              </c:pt>
              <c:pt idx="8">
                <c:v>-7.5801064195265928</c:v>
              </c:pt>
              <c:pt idx="9">
                <c:v>-5.5281852066921857</c:v>
              </c:pt>
              <c:pt idx="10">
                <c:v>-4.7604718073269066</c:v>
              </c:pt>
              <c:pt idx="11">
                <c:v>-4.2781351123933904</c:v>
              </c:pt>
              <c:pt idx="12">
                <c:v>-4.0427449169261838</c:v>
              </c:pt>
              <c:pt idx="13">
                <c:v>-5.3771829512727907</c:v>
              </c:pt>
              <c:pt idx="14">
                <c:v>-7.2717818238354326</c:v>
              </c:pt>
              <c:pt idx="15">
                <c:v>-7.8661744237328319</c:v>
              </c:pt>
              <c:pt idx="16">
                <c:v>-4.9862313870998571</c:v>
              </c:pt>
              <c:pt idx="17">
                <c:v>-2.6173587072114386</c:v>
              </c:pt>
              <c:pt idx="18">
                <c:v>-0.64759903717866441</c:v>
              </c:pt>
              <c:pt idx="19">
                <c:v>-1.5815034420157443</c:v>
              </c:pt>
              <c:pt idx="20">
                <c:v>-1.4281352908876774</c:v>
              </c:pt>
              <c:pt idx="21">
                <c:v>-2.7803389503562261</c:v>
              </c:pt>
              <c:pt idx="22">
                <c:v>-3.5571565978803381</c:v>
              </c:pt>
              <c:pt idx="23">
                <c:v>-4.0819145074677223</c:v>
              </c:pt>
              <c:pt idx="24">
                <c:v>-4.4396749912201807</c:v>
              </c:pt>
              <c:pt idx="25">
                <c:v>-4.8886343143119406</c:v>
              </c:pt>
              <c:pt idx="26">
                <c:v>-4.8136918691443205</c:v>
              </c:pt>
              <c:pt idx="27">
                <c:v>-5.2137621695601624</c:v>
              </c:pt>
              <c:pt idx="28">
                <c:v>-5.1243034120289153</c:v>
              </c:pt>
              <c:pt idx="29">
                <c:v>-6.5276908856276536</c:v>
              </c:pt>
              <c:pt idx="30">
                <c:v>-8.0830098967744721</c:v>
              </c:pt>
              <c:pt idx="31">
                <c:v>-10.006374493970425</c:v>
              </c:pt>
              <c:pt idx="32">
                <c:v>-10.719623939543217</c:v>
              </c:pt>
              <c:pt idx="33">
                <c:v>-11.236081878678794</c:v>
              </c:pt>
              <c:pt idx="34">
                <c:v>-11.035790989541269</c:v>
              </c:pt>
              <c:pt idx="35">
                <c:v>-8.6297060294492081</c:v>
              </c:pt>
              <c:pt idx="36">
                <c:v>-6.4739569487893531</c:v>
              </c:pt>
              <c:pt idx="37">
                <c:v>-4.9436666574615735</c:v>
              </c:pt>
              <c:pt idx="38">
                <c:v>-7.4666076042982281</c:v>
              </c:pt>
              <c:pt idx="39">
                <c:v>-7.3820068473538027</c:v>
              </c:pt>
              <c:pt idx="40">
                <c:v>-9.2480234992798813</c:v>
              </c:pt>
              <c:pt idx="41">
                <c:v>-7.4360801814607784</c:v>
              </c:pt>
              <c:pt idx="42">
                <c:v>-7.6471835397752121</c:v>
              </c:pt>
              <c:pt idx="43">
                <c:v>-6.7588879280297496</c:v>
              </c:pt>
              <c:pt idx="44">
                <c:v>-6.3231037888186243</c:v>
              </c:pt>
              <c:pt idx="45">
                <c:v>-4.2140156528021082</c:v>
              </c:pt>
              <c:pt idx="46">
                <c:v>-2.7519970264827776</c:v>
              </c:pt>
              <c:pt idx="47">
                <c:v>-2.8689887231811553</c:v>
              </c:pt>
              <c:pt idx="48">
                <c:v>-4.1414430470363559</c:v>
              </c:pt>
              <c:pt idx="49">
                <c:v>-3.5293286133741009</c:v>
              </c:pt>
              <c:pt idx="50">
                <c:v>-3.5010634424392038</c:v>
              </c:pt>
              <c:pt idx="51">
                <c:v>-3.4136497338248826</c:v>
              </c:pt>
              <c:pt idx="52">
                <c:v>-3.4513017489912845</c:v>
              </c:pt>
              <c:pt idx="53">
                <c:v>-2.7620868959946576</c:v>
              </c:pt>
              <c:pt idx="54">
                <c:v>-3.0491082803727854</c:v>
              </c:pt>
              <c:pt idx="55">
                <c:v>-3.4680567896978953</c:v>
              </c:pt>
              <c:pt idx="56">
                <c:v>-4.2131489175648449</c:v>
              </c:pt>
              <c:pt idx="57">
                <c:v>-3.860468695049553</c:v>
              </c:pt>
              <c:pt idx="58">
                <c:v>-3.3522725461912857</c:v>
              </c:pt>
              <c:pt idx="59">
                <c:v>-2.3734772721851267</c:v>
              </c:pt>
              <c:pt idx="60">
                <c:v>-1.954847448615469</c:v>
              </c:pt>
              <c:pt idx="61">
                <c:v>-1.9600856719876105</c:v>
              </c:pt>
              <c:pt idx="62">
                <c:v>-1.8514503363980517</c:v>
              </c:pt>
              <c:pt idx="63">
                <c:v>-2.8330590997512477</c:v>
              </c:pt>
              <c:pt idx="64">
                <c:v>-4.2411656554467418</c:v>
              </c:pt>
              <c:pt idx="65">
                <c:v>-7.4990327848154452</c:v>
              </c:pt>
              <c:pt idx="66">
                <c:v>-9.8543637549278547</c:v>
              </c:pt>
              <c:pt idx="67">
                <c:v>-11.218390225139032</c:v>
              </c:pt>
              <c:pt idx="68">
                <c:v>-11.470879633882582</c:v>
              </c:pt>
              <c:pt idx="69">
                <c:v>-12.53974646223957</c:v>
              </c:pt>
              <c:pt idx="70">
                <c:v>-14.694265700085174</c:v>
              </c:pt>
              <c:pt idx="71">
                <c:v>-17.24898995288391</c:v>
              </c:pt>
              <c:pt idx="72">
                <c:v>-17.95935572615031</c:v>
              </c:pt>
              <c:pt idx="73">
                <c:v>-19.789152366549072</c:v>
              </c:pt>
              <c:pt idx="74">
                <c:v>-20.244335129459273</c:v>
              </c:pt>
              <c:pt idx="75">
                <c:v>-21.362579921897549</c:v>
              </c:pt>
              <c:pt idx="76">
                <c:v>-20.013382716877743</c:v>
              </c:pt>
              <c:pt idx="77">
                <c:v>-17.848854781711221</c:v>
              </c:pt>
              <c:pt idx="78">
                <c:v>-14.889640028202694</c:v>
              </c:pt>
              <c:pt idx="79">
                <c:v>-12.419535333963763</c:v>
              </c:pt>
              <c:pt idx="80">
                <c:v>-9.8728270010154411</c:v>
              </c:pt>
              <c:pt idx="81">
                <c:v>-7.6756518636855304</c:v>
              </c:pt>
              <c:pt idx="82">
                <c:v>-6.3725642684496959</c:v>
              </c:pt>
              <c:pt idx="83">
                <c:v>-5.7510670724350978</c:v>
              </c:pt>
              <c:pt idx="84">
                <c:v>-5.7893878783707917</c:v>
              </c:pt>
              <c:pt idx="85">
                <c:v>-4.4276447935425294</c:v>
              </c:pt>
              <c:pt idx="86">
                <c:v>-3.8660678297260982</c:v>
              </c:pt>
              <c:pt idx="87">
                <c:v>-2.524156625431202</c:v>
              </c:pt>
              <c:pt idx="88">
                <c:v>-2.5122799627735666</c:v>
              </c:pt>
              <c:pt idx="89">
                <c:v>-2.580842822497265</c:v>
              </c:pt>
              <c:pt idx="90">
                <c:v>-3.6294232368313639</c:v>
              </c:pt>
              <c:pt idx="91">
                <c:v>-4.2935515991597439</c:v>
              </c:pt>
              <c:pt idx="92">
                <c:v>-5.6442613806171726</c:v>
              </c:pt>
              <c:pt idx="93">
                <c:v>-6.8508586002231171</c:v>
              </c:pt>
              <c:pt idx="94">
                <c:v>-7.4515792443930211</c:v>
              </c:pt>
              <c:pt idx="95">
                <c:v>-7.7545925939498419</c:v>
              </c:pt>
              <c:pt idx="96">
                <c:v>-6.9570853815855989</c:v>
              </c:pt>
              <c:pt idx="97">
                <c:v>-7.2750391960083682</c:v>
              </c:pt>
              <c:pt idx="98">
                <c:v>-8.3376229869519438</c:v>
              </c:pt>
              <c:pt idx="99">
                <c:v>-11.84844188747771</c:v>
              </c:pt>
              <c:pt idx="100">
                <c:v>-14.858257945152959</c:v>
              </c:pt>
              <c:pt idx="101">
                <c:v>-16.731462578549529</c:v>
              </c:pt>
              <c:pt idx="102">
                <c:v>-18.314684133660151</c:v>
              </c:pt>
              <c:pt idx="103">
                <c:v>-18.802002780290895</c:v>
              </c:pt>
              <c:pt idx="104">
                <c:v>-19.533991092070597</c:v>
              </c:pt>
              <c:pt idx="105">
                <c:v>-19.317055157493098</c:v>
              </c:pt>
              <c:pt idx="106">
                <c:v>-20.85448661502333</c:v>
              </c:pt>
              <c:pt idx="107">
                <c:v>-21.947690729769036</c:v>
              </c:pt>
              <c:pt idx="108">
                <c:v>-21.974920804951108</c:v>
              </c:pt>
              <c:pt idx="109">
                <c:v>-20.913871330600941</c:v>
              </c:pt>
              <c:pt idx="110">
                <c:v>-19.913080377963571</c:v>
              </c:pt>
              <c:pt idx="111">
                <c:v>-19.392640680388833</c:v>
              </c:pt>
              <c:pt idx="112">
                <c:v>-20.096615928016835</c:v>
              </c:pt>
              <c:pt idx="113">
                <c:v>-20.17357687467015</c:v>
              </c:pt>
              <c:pt idx="114">
                <c:v>-20.496683831305415</c:v>
              </c:pt>
              <c:pt idx="115">
                <c:v>-20.135446634850528</c:v>
              </c:pt>
              <c:pt idx="116">
                <c:v>-20.889236661557508</c:v>
              </c:pt>
              <c:pt idx="117">
                <c:v>-21.34133201580936</c:v>
              </c:pt>
              <c:pt idx="118">
                <c:v>-20.165981633050947</c:v>
              </c:pt>
              <c:pt idx="119">
                <c:v>-19.246874730713696</c:v>
              </c:pt>
              <c:pt idx="120">
                <c:v>-18.574111964110013</c:v>
              </c:pt>
              <c:pt idx="121">
                <c:v>-18.092372666255031</c:v>
              </c:pt>
              <c:pt idx="122">
                <c:v>-16.775963364091744</c:v>
              </c:pt>
              <c:pt idx="123">
                <c:v>-15.42023771747475</c:v>
              </c:pt>
              <c:pt idx="124">
                <c:v>-14.536196968876796</c:v>
              </c:pt>
              <c:pt idx="125">
                <c:v>-14.052573520163484</c:v>
              </c:pt>
              <c:pt idx="126">
                <c:v>-12.974001663815107</c:v>
              </c:pt>
              <c:pt idx="127">
                <c:v>-12.15706728239153</c:v>
              </c:pt>
            </c:numLit>
          </c:val>
        </c:ser>
        <c:ser>
          <c:idx val="3"/>
          <c:order val="3"/>
          <c:tx>
            <c:v>servicos</c:v>
          </c:tx>
          <c:spPr>
            <a:ln w="25400">
              <a:solidFill>
                <a:srgbClr val="333333"/>
              </a:solidFill>
              <a:prstDash val="solid"/>
            </a:ln>
          </c:spPr>
          <c:marker>
            <c:symbol val="none"/>
          </c:marker>
          <c:dLbls>
            <c:dLbl>
              <c:idx val="20"/>
              <c:layout>
                <c:manualLayout>
                  <c:x val="-0.10475666445309156"/>
                  <c:y val="-8.3758643072846667E-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dLbl>
            <c:delete val="1"/>
          </c:dLbls>
          <c:cat>
            <c:strLit>
              <c:ptCount val="128"/>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jan.13</c:v>
              </c:pt>
              <c:pt idx="126">
                <c:v>jul.13</c:v>
              </c:pt>
            </c:strLit>
          </c:cat>
          <c:val>
            <c:numLit>
              <c:formatCode>General</c:formatCode>
              <c:ptCount val="128"/>
              <c:pt idx="0">
                <c:v>-6.7959428849791275</c:v>
              </c:pt>
              <c:pt idx="1">
                <c:v>-5.8010804428936416</c:v>
              </c:pt>
              <c:pt idx="2">
                <c:v>-10.172872208358482</c:v>
              </c:pt>
              <c:pt idx="3">
                <c:v>-13.451649584144446</c:v>
              </c:pt>
              <c:pt idx="4">
                <c:v>-17.070328078077619</c:v>
              </c:pt>
              <c:pt idx="5">
                <c:v>-15.922827999951741</c:v>
              </c:pt>
              <c:pt idx="6">
                <c:v>-14.928015867250053</c:v>
              </c:pt>
              <c:pt idx="7">
                <c:v>-11.258795536075375</c:v>
              </c:pt>
              <c:pt idx="8">
                <c:v>-13.299063646766248</c:v>
              </c:pt>
              <c:pt idx="9">
                <c:v>-10.839764215571554</c:v>
              </c:pt>
              <c:pt idx="10">
                <c:v>-10.118893840611895</c:v>
              </c:pt>
              <c:pt idx="11">
                <c:v>-5.9601639551980137</c:v>
              </c:pt>
              <c:pt idx="12">
                <c:v>-6.8146198419939852</c:v>
              </c:pt>
              <c:pt idx="13">
                <c:v>-6.2090180107570268</c:v>
              </c:pt>
              <c:pt idx="14">
                <c:v>-3.1703579487657083</c:v>
              </c:pt>
              <c:pt idx="15">
                <c:v>2.5820543889010978</c:v>
              </c:pt>
              <c:pt idx="16">
                <c:v>5.6093192929604792</c:v>
              </c:pt>
              <c:pt idx="17">
                <c:v>5.1057149614569282</c:v>
              </c:pt>
              <c:pt idx="18">
                <c:v>1.9781349632327192</c:v>
              </c:pt>
              <c:pt idx="19">
                <c:v>1.8136020667743857</c:v>
              </c:pt>
              <c:pt idx="20">
                <c:v>0.39852812077171479</c:v>
              </c:pt>
              <c:pt idx="21">
                <c:v>-1.0198305172429232</c:v>
              </c:pt>
              <c:pt idx="22">
                <c:v>-2.2206540974228681</c:v>
              </c:pt>
              <c:pt idx="23">
                <c:v>-2.8877930604294408</c:v>
              </c:pt>
              <c:pt idx="24">
                <c:v>-3.7991532722120653</c:v>
              </c:pt>
              <c:pt idx="25">
                <c:v>-4.3742019489450854</c:v>
              </c:pt>
              <c:pt idx="26">
                <c:v>-4.9346435608573245</c:v>
              </c:pt>
              <c:pt idx="27">
                <c:v>-5.6126244271390036</c:v>
              </c:pt>
              <c:pt idx="28">
                <c:v>-6.7431057436860664</c:v>
              </c:pt>
              <c:pt idx="29">
                <c:v>-6.7593230255898744</c:v>
              </c:pt>
              <c:pt idx="30">
                <c:v>-7.2355203678833506</c:v>
              </c:pt>
              <c:pt idx="31">
                <c:v>-6.8277328522200991</c:v>
              </c:pt>
              <c:pt idx="32">
                <c:v>-6.7652410738479318</c:v>
              </c:pt>
              <c:pt idx="33">
                <c:v>-6.0763461689267713</c:v>
              </c:pt>
              <c:pt idx="34">
                <c:v>-8.1457331465052878</c:v>
              </c:pt>
              <c:pt idx="35">
                <c:v>-5.8251940440632142</c:v>
              </c:pt>
              <c:pt idx="36">
                <c:v>-5.8902222374660154</c:v>
              </c:pt>
              <c:pt idx="37">
                <c:v>-4.384019365512251</c:v>
              </c:pt>
              <c:pt idx="38">
                <c:v>-6.5451003546482553</c:v>
              </c:pt>
              <c:pt idx="39">
                <c:v>-5.3651132878310266</c:v>
              </c:pt>
              <c:pt idx="40">
                <c:v>-4.9525685269944297</c:v>
              </c:pt>
              <c:pt idx="41">
                <c:v>2.1296878631941691</c:v>
              </c:pt>
              <c:pt idx="42">
                <c:v>3.5280898110454615</c:v>
              </c:pt>
              <c:pt idx="43">
                <c:v>2.3434704404488684</c:v>
              </c:pt>
              <c:pt idx="44">
                <c:v>-2.647446287025554</c:v>
              </c:pt>
              <c:pt idx="45">
                <c:v>-1.0945493468404071</c:v>
              </c:pt>
              <c:pt idx="46">
                <c:v>1.0615669014321096</c:v>
              </c:pt>
              <c:pt idx="47">
                <c:v>1.5272400753509556</c:v>
              </c:pt>
              <c:pt idx="48">
                <c:v>-0.41248713606411552</c:v>
              </c:pt>
              <c:pt idx="49">
                <c:v>0.20396354180525458</c:v>
              </c:pt>
              <c:pt idx="50">
                <c:v>0.71101275584345236</c:v>
              </c:pt>
              <c:pt idx="51">
                <c:v>3.1487276797061505</c:v>
              </c:pt>
              <c:pt idx="52">
                <c:v>3.8989672065164438</c:v>
              </c:pt>
              <c:pt idx="53">
                <c:v>3.9511157590655528</c:v>
              </c:pt>
              <c:pt idx="54">
                <c:v>2.7319271689130562</c:v>
              </c:pt>
              <c:pt idx="55">
                <c:v>3.0267418013845302</c:v>
              </c:pt>
              <c:pt idx="56">
                <c:v>3.8366094920724065</c:v>
              </c:pt>
              <c:pt idx="57">
                <c:v>4.1355508793216886</c:v>
              </c:pt>
              <c:pt idx="58">
                <c:v>5.436630695137783</c:v>
              </c:pt>
              <c:pt idx="59">
                <c:v>5.2813561336214301</c:v>
              </c:pt>
              <c:pt idx="60">
                <c:v>6.2990249860278595</c:v>
              </c:pt>
              <c:pt idx="61">
                <c:v>5.1629928001151582</c:v>
              </c:pt>
              <c:pt idx="62">
                <c:v>5.2432565586918072</c:v>
              </c:pt>
              <c:pt idx="63">
                <c:v>6.0355174074747069</c:v>
              </c:pt>
              <c:pt idx="64">
                <c:v>5.6808025936547955</c:v>
              </c:pt>
              <c:pt idx="65">
                <c:v>4.061799700667887</c:v>
              </c:pt>
              <c:pt idx="66">
                <c:v>0.63856955215464883</c:v>
              </c:pt>
              <c:pt idx="67">
                <c:v>-2.6807330974669674</c:v>
              </c:pt>
              <c:pt idx="68">
                <c:v>-5.564411264263474</c:v>
              </c:pt>
              <c:pt idx="69">
                <c:v>-8.9152307924226601</c:v>
              </c:pt>
              <c:pt idx="70">
                <c:v>-10.178906788529439</c:v>
              </c:pt>
              <c:pt idx="71">
                <c:v>-10.042739455544185</c:v>
              </c:pt>
              <c:pt idx="72">
                <c:v>-12.731955196132878</c:v>
              </c:pt>
              <c:pt idx="73">
                <c:v>-18.634548291907443</c:v>
              </c:pt>
              <c:pt idx="74">
                <c:v>-23.911500973888447</c:v>
              </c:pt>
              <c:pt idx="75">
                <c:v>-25.642319074982122</c:v>
              </c:pt>
              <c:pt idx="76">
                <c:v>-24.550859261668837</c:v>
              </c:pt>
              <c:pt idx="77">
                <c:v>-23.140215884526366</c:v>
              </c:pt>
              <c:pt idx="78">
                <c:v>-20.152452810531059</c:v>
              </c:pt>
              <c:pt idx="79">
                <c:v>-15.066215297432292</c:v>
              </c:pt>
              <c:pt idx="80">
                <c:v>-12.451696842384214</c:v>
              </c:pt>
              <c:pt idx="81">
                <c:v>-10.059629262490795</c:v>
              </c:pt>
              <c:pt idx="82">
                <c:v>-10.142765356510507</c:v>
              </c:pt>
              <c:pt idx="83">
                <c:v>-8.8979017227841855</c:v>
              </c:pt>
              <c:pt idx="84">
                <c:v>-7.6554936200614412</c:v>
              </c:pt>
              <c:pt idx="85">
                <c:v>-7.9423654999378348</c:v>
              </c:pt>
              <c:pt idx="86">
                <c:v>-7.2128785799214308</c:v>
              </c:pt>
              <c:pt idx="87">
                <c:v>-7.9828921993511557</c:v>
              </c:pt>
              <c:pt idx="88">
                <c:v>-7.6132192972710229</c:v>
              </c:pt>
              <c:pt idx="89">
                <c:v>-8.9801935253652605</c:v>
              </c:pt>
              <c:pt idx="90">
                <c:v>-8.8326342521095285</c:v>
              </c:pt>
              <c:pt idx="91">
                <c:v>-10.287548645468688</c:v>
              </c:pt>
              <c:pt idx="92">
                <c:v>-9.7966071595572739</c:v>
              </c:pt>
              <c:pt idx="93">
                <c:v>-10.333991764649651</c:v>
              </c:pt>
              <c:pt idx="94">
                <c:v>-8.9531093521969058</c:v>
              </c:pt>
              <c:pt idx="95">
                <c:v>-9.454203642408137</c:v>
              </c:pt>
              <c:pt idx="96">
                <c:v>-10.908476630562014</c:v>
              </c:pt>
              <c:pt idx="97">
                <c:v>-10.929305985021232</c:v>
              </c:pt>
              <c:pt idx="98">
                <c:v>-11.913076740386829</c:v>
              </c:pt>
              <c:pt idx="99">
                <c:v>-12.363830326320411</c:v>
              </c:pt>
              <c:pt idx="100">
                <c:v>-14.604683032709582</c:v>
              </c:pt>
              <c:pt idx="101">
                <c:v>-14.969021385937966</c:v>
              </c:pt>
              <c:pt idx="102">
                <c:v>-17.277045136950836</c:v>
              </c:pt>
              <c:pt idx="103">
                <c:v>-19.562470995505169</c:v>
              </c:pt>
              <c:pt idx="104">
                <c:v>-22.809756853866421</c:v>
              </c:pt>
              <c:pt idx="105">
                <c:v>-23.608387165698584</c:v>
              </c:pt>
              <c:pt idx="106">
                <c:v>-25.70738646551608</c:v>
              </c:pt>
              <c:pt idx="107">
                <c:v>-27.212180242294377</c:v>
              </c:pt>
              <c:pt idx="108">
                <c:v>-29.021450408735333</c:v>
              </c:pt>
              <c:pt idx="109">
                <c:v>-28.897673135932532</c:v>
              </c:pt>
              <c:pt idx="110">
                <c:v>-29.536581612898146</c:v>
              </c:pt>
              <c:pt idx="111">
                <c:v>-29.73497309323567</c:v>
              </c:pt>
              <c:pt idx="112">
                <c:v>-29.706650426008707</c:v>
              </c:pt>
              <c:pt idx="113">
                <c:v>-30.740919801334268</c:v>
              </c:pt>
              <c:pt idx="114">
                <c:v>-31.68998042047566</c:v>
              </c:pt>
              <c:pt idx="115">
                <c:v>-31.202891700866985</c:v>
              </c:pt>
              <c:pt idx="116">
                <c:v>-31.162945561183733</c:v>
              </c:pt>
              <c:pt idx="117">
                <c:v>-32.833258316725207</c:v>
              </c:pt>
              <c:pt idx="118">
                <c:v>-34.935541467858435</c:v>
              </c:pt>
              <c:pt idx="119">
                <c:v>-34.300790236327444</c:v>
              </c:pt>
              <c:pt idx="120">
                <c:v>-32.087514610222854</c:v>
              </c:pt>
              <c:pt idx="121">
                <c:v>-31.046571135233378</c:v>
              </c:pt>
              <c:pt idx="122">
                <c:v>-30.055315257700801</c:v>
              </c:pt>
              <c:pt idx="123">
                <c:v>-29.392469170436268</c:v>
              </c:pt>
              <c:pt idx="124">
                <c:v>-28.440026641706439</c:v>
              </c:pt>
              <c:pt idx="125">
                <c:v>-27.133179033552452</c:v>
              </c:pt>
              <c:pt idx="126">
                <c:v>-25.056293732099657</c:v>
              </c:pt>
              <c:pt idx="127">
                <c:v>-22.12274374674827</c:v>
              </c:pt>
            </c:numLit>
          </c:val>
        </c:ser>
        <c:marker val="1"/>
        <c:axId val="51659136"/>
        <c:axId val="51660672"/>
      </c:lineChart>
      <c:catAx>
        <c:axId val="51659136"/>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1660672"/>
        <c:crosses val="autoZero"/>
        <c:auto val="1"/>
        <c:lblAlgn val="ctr"/>
        <c:lblOffset val="100"/>
        <c:tickLblSkip val="6"/>
        <c:tickMarkSkip val="1"/>
      </c:catAx>
      <c:valAx>
        <c:axId val="51660672"/>
        <c:scaling>
          <c:orientation val="minMax"/>
          <c:max val="20"/>
          <c:min val="-8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1659136"/>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2999704"/>
          <c:y val="4.5197740112994364E-2"/>
        </c:manualLayout>
      </c:layout>
      <c:spPr>
        <a:noFill/>
        <a:ln w="25400">
          <a:noFill/>
        </a:ln>
      </c:spPr>
    </c:title>
    <c:plotArea>
      <c:layout>
        <c:manualLayout>
          <c:layoutTarget val="inner"/>
          <c:xMode val="edge"/>
          <c:yMode val="edge"/>
          <c:x val="8.8495830152534566E-2"/>
          <c:y val="0.24858894216181604"/>
          <c:w val="0.8377605254439916"/>
          <c:h val="0.4689291408961252"/>
        </c:manualLayout>
      </c:layout>
      <c:lineChart>
        <c:grouping val="standard"/>
        <c:ser>
          <c:idx val="0"/>
          <c:order val="0"/>
          <c:tx>
            <c:v>final</c:v>
          </c:tx>
          <c:spPr>
            <a:ln w="25400">
              <a:solidFill>
                <a:schemeClr val="accent2"/>
              </a:solidFill>
              <a:prstDash val="solid"/>
            </a:ln>
          </c:spPr>
          <c:marker>
            <c:symbol val="none"/>
          </c:marker>
          <c:dLbls>
            <c:dLbl>
              <c:idx val="71"/>
              <c:layout>
                <c:manualLayout>
                  <c:x val="-0.3510098405840863"/>
                  <c:y val="-0.19857704227649794"/>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dLbl>
            <c:delete val="1"/>
            <c:txPr>
              <a:bodyPr/>
              <a:lstStyle/>
              <a:p>
                <a:pPr>
                  <a:defRPr baseline="0">
                    <a:solidFill>
                      <a:schemeClr val="tx2"/>
                    </a:solidFill>
                  </a:defRPr>
                </a:pPr>
                <a:endParaRPr lang="pt-PT"/>
              </a:p>
            </c:txPr>
          </c:dLbls>
          <c:cat>
            <c:strLit>
              <c:ptCount val="128"/>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jan.13</c:v>
              </c:pt>
              <c:pt idx="126">
                <c:v>jul.13</c:v>
              </c:pt>
            </c:strLit>
          </c:cat>
          <c:val>
            <c:numLit>
              <c:formatCode>General</c:formatCode>
              <c:ptCount val="128"/>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numLit>
          </c:val>
        </c:ser>
        <c:marker val="1"/>
        <c:axId val="51692288"/>
        <c:axId val="51693824"/>
      </c:lineChart>
      <c:lineChart>
        <c:grouping val="standard"/>
        <c:ser>
          <c:idx val="1"/>
          <c:order val="1"/>
          <c:tx>
            <c:v>longo VH%</c:v>
          </c:tx>
          <c:spPr>
            <a:ln w="25400">
              <a:solidFill>
                <a:srgbClr val="808080"/>
              </a:solidFill>
              <a:prstDash val="solid"/>
            </a:ln>
          </c:spPr>
          <c:marker>
            <c:symbol val="none"/>
          </c:marker>
          <c:dLbls>
            <c:dLbl>
              <c:idx val="37"/>
              <c:layout>
                <c:manualLayout>
                  <c:x val="0.26436534190622635"/>
                  <c:y val="-0.120297166244050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dLbl>
            <c:delete val="1"/>
          </c:dLbls>
          <c:cat>
            <c:strLit>
              <c:ptCount val="128"/>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jan.13</c:v>
              </c:pt>
              <c:pt idx="126">
                <c:v>jul.13</c:v>
              </c:pt>
            </c:strLit>
          </c:cat>
          <c:val>
            <c:numLit>
              <c:formatCode>General</c:formatCode>
              <c:ptCount val="128"/>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numLit>
          </c:val>
        </c:ser>
        <c:marker val="1"/>
        <c:axId val="51695616"/>
        <c:axId val="51697152"/>
      </c:lineChart>
      <c:catAx>
        <c:axId val="51692288"/>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1693824"/>
        <c:crosses val="autoZero"/>
        <c:auto val="1"/>
        <c:lblAlgn val="ctr"/>
        <c:lblOffset val="100"/>
        <c:tickLblSkip val="1"/>
        <c:tickMarkSkip val="1"/>
      </c:catAx>
      <c:valAx>
        <c:axId val="51693824"/>
        <c:scaling>
          <c:orientation val="minMax"/>
          <c:max val="800"/>
          <c:min val="10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1692288"/>
        <c:crosses val="autoZero"/>
        <c:crossBetween val="between"/>
        <c:majorUnit val="100"/>
        <c:minorUnit val="100"/>
      </c:valAx>
      <c:catAx>
        <c:axId val="51695616"/>
        <c:scaling>
          <c:orientation val="minMax"/>
        </c:scaling>
        <c:delete val="1"/>
        <c:axPos val="b"/>
        <c:numFmt formatCode="0.0" sourceLinked="1"/>
        <c:tickLblPos val="none"/>
        <c:crossAx val="51697152"/>
        <c:crosses val="autoZero"/>
        <c:auto val="1"/>
        <c:lblAlgn val="ctr"/>
        <c:lblOffset val="100"/>
      </c:catAx>
      <c:valAx>
        <c:axId val="51697152"/>
        <c:scaling>
          <c:orientation val="minMax"/>
          <c:max val="100"/>
          <c:min val="-30"/>
        </c:scaling>
        <c:axPos val="r"/>
        <c:numFmt formatCode="0" sourceLinked="0"/>
        <c:maj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51695616"/>
        <c:crosses val="max"/>
        <c:crossBetween val="between"/>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pt-P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spPr>
        <a:noFill/>
        <a:ln w="25400">
          <a:noFill/>
        </a:ln>
      </c:spPr>
    </c:title>
    <c:plotArea>
      <c:layout>
        <c:manualLayout>
          <c:layoutTarget val="inner"/>
          <c:xMode val="edge"/>
          <c:yMode val="edge"/>
          <c:x val="8.3086173796500948E-2"/>
          <c:y val="0.20329670329670341"/>
          <c:w val="0.90504582171188463"/>
          <c:h val="0.51648351648351665"/>
        </c:manualLayout>
      </c:layout>
      <c:lineChart>
        <c:grouping val="standard"/>
        <c:ser>
          <c:idx val="0"/>
          <c:order val="0"/>
          <c:tx>
            <c:v>industria</c:v>
          </c:tx>
          <c:spPr>
            <a:ln w="25400">
              <a:solidFill>
                <a:srgbClr val="808080"/>
              </a:solidFill>
              <a:prstDash val="solid"/>
            </a:ln>
          </c:spPr>
          <c:marker>
            <c:symbol val="none"/>
          </c:marker>
          <c:dLbls>
            <c:dLbl>
              <c:idx val="8"/>
              <c:layout>
                <c:manualLayout>
                  <c:x val="0.33925652468515632"/>
                  <c:y val="0.15131608548931849"/>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dLbl>
            <c:delete val="1"/>
            <c:txPr>
              <a:bodyPr/>
              <a:lstStyle/>
              <a:p>
                <a:pPr>
                  <a:defRPr>
                    <a:solidFill>
                      <a:schemeClr val="bg1">
                        <a:lumMod val="50000"/>
                      </a:schemeClr>
                    </a:solidFill>
                  </a:defRPr>
                </a:pPr>
                <a:endParaRPr lang="pt-PT"/>
              </a:p>
            </c:txPr>
          </c:dLbls>
          <c:cat>
            <c:strLit>
              <c:ptCount val="128"/>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jan.13</c:v>
              </c:pt>
              <c:pt idx="126">
                <c:v>jul.13</c:v>
              </c:pt>
            </c:strLit>
          </c:cat>
          <c:val>
            <c:numLit>
              <c:formatCode>General</c:formatCode>
              <c:ptCount val="128"/>
              <c:pt idx="0">
                <c:v>-12</c:v>
              </c:pt>
              <c:pt idx="1">
                <c:v>-12</c:v>
              </c:pt>
              <c:pt idx="2">
                <c:v>-12.036239894658332</c:v>
              </c:pt>
              <c:pt idx="3">
                <c:v>-13.702906561324999</c:v>
              </c:pt>
              <c:pt idx="4">
                <c:v>-14.369573227991665</c:v>
              </c:pt>
              <c:pt idx="5">
                <c:v>-13.369573227991665</c:v>
              </c:pt>
              <c:pt idx="6">
                <c:v>-12.036239894658332</c:v>
              </c:pt>
              <c:pt idx="7">
                <c:v>-12.369573227991665</c:v>
              </c:pt>
              <c:pt idx="8">
                <c:v>-12.369573227991665</c:v>
              </c:pt>
              <c:pt idx="9">
                <c:v>-12.036239894658332</c:v>
              </c:pt>
              <c:pt idx="10">
                <c:v>-12.702906561324999</c:v>
              </c:pt>
              <c:pt idx="11">
                <c:v>-12.702906561324999</c:v>
              </c:pt>
              <c:pt idx="12">
                <c:v>-13.036239894658332</c:v>
              </c:pt>
              <c:pt idx="13">
                <c:v>-11.369573227991665</c:v>
              </c:pt>
              <c:pt idx="14">
                <c:v>-11.369573227991665</c:v>
              </c:pt>
              <c:pt idx="15">
                <c:v>-11.036239894658332</c:v>
              </c:pt>
              <c:pt idx="16">
                <c:v>-11.036239894658332</c:v>
              </c:pt>
              <c:pt idx="17">
                <c:v>-11.036239894658332</c:v>
              </c:pt>
              <c:pt idx="18">
                <c:v>-11.702906561324999</c:v>
              </c:pt>
              <c:pt idx="19">
                <c:v>-12.036239894658332</c:v>
              </c:pt>
              <c:pt idx="20">
                <c:v>-12.702906561324999</c:v>
              </c:pt>
              <c:pt idx="21">
                <c:v>-13.369573227991665</c:v>
              </c:pt>
              <c:pt idx="22">
                <c:v>-13.369573227991665</c:v>
              </c:pt>
              <c:pt idx="23">
                <c:v>-13.036239894658332</c:v>
              </c:pt>
              <c:pt idx="24">
                <c:v>-10.702906561324999</c:v>
              </c:pt>
              <c:pt idx="25">
                <c:v>-12.036239894658332</c:v>
              </c:pt>
              <c:pt idx="26">
                <c:v>-12.036239894658332</c:v>
              </c:pt>
              <c:pt idx="27">
                <c:v>-13.369573227991665</c:v>
              </c:pt>
              <c:pt idx="28">
                <c:v>-11.369573227991665</c:v>
              </c:pt>
              <c:pt idx="29">
                <c:v>-11.369573227991665</c:v>
              </c:pt>
              <c:pt idx="30">
                <c:v>-11.036239894658332</c:v>
              </c:pt>
              <c:pt idx="31">
                <c:v>-11.369573227991665</c:v>
              </c:pt>
              <c:pt idx="32">
                <c:v>-12.036239894658332</c:v>
              </c:pt>
              <c:pt idx="33">
                <c:v>-12.036239894658332</c:v>
              </c:pt>
              <c:pt idx="34">
                <c:v>-12.702906561324999</c:v>
              </c:pt>
              <c:pt idx="35">
                <c:v>-12.369573227991665</c:v>
              </c:pt>
              <c:pt idx="36">
                <c:v>-13.702906561324999</c:v>
              </c:pt>
              <c:pt idx="37">
                <c:v>-12.702906561324999</c:v>
              </c:pt>
              <c:pt idx="38">
                <c:v>-10.369573227991667</c:v>
              </c:pt>
              <c:pt idx="39">
                <c:v>-8.7029065613249994</c:v>
              </c:pt>
              <c:pt idx="40">
                <c:v>-8.0362398946583333</c:v>
              </c:pt>
              <c:pt idx="41">
                <c:v>-6.0362398946583333</c:v>
              </c:pt>
              <c:pt idx="42">
                <c:v>-3.7029065613249998</c:v>
              </c:pt>
              <c:pt idx="43">
                <c:v>-2.3695732279916668</c:v>
              </c:pt>
              <c:pt idx="44">
                <c:v>-3.7029065613249998</c:v>
              </c:pt>
              <c:pt idx="45">
                <c:v>-5.3695732279916664</c:v>
              </c:pt>
              <c:pt idx="46">
                <c:v>-5.3695732279916664</c:v>
              </c:pt>
              <c:pt idx="47">
                <c:v>-6.3695732279916664</c:v>
              </c:pt>
              <c:pt idx="48">
                <c:v>-5.3695732279916664</c:v>
              </c:pt>
              <c:pt idx="49">
                <c:v>-6.0362398946583333</c:v>
              </c:pt>
              <c:pt idx="50">
                <c:v>-4.7029065613250003</c:v>
              </c:pt>
              <c:pt idx="51">
                <c:v>-3.7029065613249998</c:v>
              </c:pt>
              <c:pt idx="52">
                <c:v>-3.0362398946583333</c:v>
              </c:pt>
              <c:pt idx="53">
                <c:v>-1.7029065613250001</c:v>
              </c:pt>
              <c:pt idx="54">
                <c:v>-2.0362398946583333</c:v>
              </c:pt>
              <c:pt idx="55">
                <c:v>-2.3695732279916668</c:v>
              </c:pt>
              <c:pt idx="56">
                <c:v>-2.7029065613249998</c:v>
              </c:pt>
              <c:pt idx="57">
                <c:v>-2.7029065613249998</c:v>
              </c:pt>
              <c:pt idx="58">
                <c:v>-3.3695732279916668</c:v>
              </c:pt>
              <c:pt idx="59">
                <c:v>-2.7029065613249998</c:v>
              </c:pt>
              <c:pt idx="60">
                <c:v>-3.0362398946583333</c:v>
              </c:pt>
              <c:pt idx="61">
                <c:v>-2.3695732279916668</c:v>
              </c:pt>
              <c:pt idx="62">
                <c:v>-3.7029065613249998</c:v>
              </c:pt>
              <c:pt idx="63">
                <c:v>-2.0362398946583333</c:v>
              </c:pt>
              <c:pt idx="64">
                <c:v>-1.7029065613250001</c:v>
              </c:pt>
              <c:pt idx="65">
                <c:v>-2.3695732279916668</c:v>
              </c:pt>
              <c:pt idx="66">
                <c:v>-5.0362398946583333</c:v>
              </c:pt>
              <c:pt idx="67">
                <c:v>-6.0362398946583333</c:v>
              </c:pt>
              <c:pt idx="68">
                <c:v>-7.7029065613250003</c:v>
              </c:pt>
              <c:pt idx="69">
                <c:v>-11.036239894658332</c:v>
              </c:pt>
              <c:pt idx="70">
                <c:v>-17.036239894658333</c:v>
              </c:pt>
              <c:pt idx="71">
                <c:v>-22.369573227991665</c:v>
              </c:pt>
              <c:pt idx="72">
                <c:v>-23.702906561324998</c:v>
              </c:pt>
              <c:pt idx="73">
                <c:v>-22.702906561324998</c:v>
              </c:pt>
              <c:pt idx="74">
                <c:v>-21.369573227991665</c:v>
              </c:pt>
              <c:pt idx="75">
                <c:v>-20.369573227991665</c:v>
              </c:pt>
              <c:pt idx="76">
                <c:v>-18.466506069238889</c:v>
              </c:pt>
              <c:pt idx="77">
                <c:v>-15.813354880019444</c:v>
              </c:pt>
              <c:pt idx="78">
                <c:v>-14.613226629533335</c:v>
              </c:pt>
              <c:pt idx="79">
                <c:v>-13.611710894066666</c:v>
              </c:pt>
              <c:pt idx="80">
                <c:v>-12.258621154166667</c:v>
              </c:pt>
              <c:pt idx="81">
                <c:v>-10.597043909699998</c:v>
              </c:pt>
              <c:pt idx="82">
                <c:v>-8.6671401817999989</c:v>
              </c:pt>
              <c:pt idx="83">
                <c:v>-8.5938224071666678</c:v>
              </c:pt>
              <c:pt idx="84">
                <c:v>-8.3064344963666681</c:v>
              </c:pt>
              <c:pt idx="85">
                <c:v>-8.323540548533332</c:v>
              </c:pt>
              <c:pt idx="86">
                <c:v>-6.3326816739000007</c:v>
              </c:pt>
              <c:pt idx="87">
                <c:v>-6.2949212097</c:v>
              </c:pt>
              <c:pt idx="88">
                <c:v>-6.2755273095333335</c:v>
              </c:pt>
              <c:pt idx="89">
                <c:v>-6.5103645946333337</c:v>
              </c:pt>
              <c:pt idx="90">
                <c:v>-5.1938232901000001</c:v>
              </c:pt>
              <c:pt idx="91">
                <c:v>-4.7873935623000001</c:v>
              </c:pt>
              <c:pt idx="92">
                <c:v>-4.009883397266667</c:v>
              </c:pt>
              <c:pt idx="93">
                <c:v>-5.0275974541333328</c:v>
              </c:pt>
              <c:pt idx="94">
                <c:v>-4.3700699850333331</c:v>
              </c:pt>
              <c:pt idx="95">
                <c:v>-5.5547231414666669</c:v>
              </c:pt>
              <c:pt idx="96">
                <c:v>-4.6521763955999997</c:v>
              </c:pt>
              <c:pt idx="97">
                <c:v>-5.2662678532666662</c:v>
              </c:pt>
              <c:pt idx="98">
                <c:v>-5.1724659387666669</c:v>
              </c:pt>
              <c:pt idx="99">
                <c:v>-4.4171584549666667</c:v>
              </c:pt>
              <c:pt idx="100">
                <c:v>-3.2837325110333335</c:v>
              </c:pt>
              <c:pt idx="101">
                <c:v>-3.0329619842666666</c:v>
              </c:pt>
              <c:pt idx="102">
                <c:v>-5.3356642926000006</c:v>
              </c:pt>
              <c:pt idx="103">
                <c:v>-7.0659976844666668</c:v>
              </c:pt>
              <c:pt idx="104">
                <c:v>-8.3537023571333346</c:v>
              </c:pt>
              <c:pt idx="105">
                <c:v>-9.0961019475000011</c:v>
              </c:pt>
              <c:pt idx="106">
                <c:v>-11.184360892333332</c:v>
              </c:pt>
              <c:pt idx="107">
                <c:v>-12.811830500766668</c:v>
              </c:pt>
              <c:pt idx="108">
                <c:v>-13.761503702166669</c:v>
              </c:pt>
              <c:pt idx="109">
                <c:v>-14.197459116766666</c:v>
              </c:pt>
              <c:pt idx="110">
                <c:v>-14.740062723366668</c:v>
              </c:pt>
              <c:pt idx="111">
                <c:v>-14.218077882833333</c:v>
              </c:pt>
              <c:pt idx="112">
                <c:v>-13.391668873699999</c:v>
              </c:pt>
              <c:pt idx="113">
                <c:v>-12.527311916833332</c:v>
              </c:pt>
              <c:pt idx="114">
                <c:v>-12.699042278233334</c:v>
              </c:pt>
              <c:pt idx="115">
                <c:v>-12.586290226333332</c:v>
              </c:pt>
              <c:pt idx="116">
                <c:v>-12.849435307366667</c:v>
              </c:pt>
              <c:pt idx="117">
                <c:v>-14.166917853500001</c:v>
              </c:pt>
              <c:pt idx="118">
                <c:v>-15.8100429558</c:v>
              </c:pt>
              <c:pt idx="119">
                <c:v>-17.051335558999998</c:v>
              </c:pt>
              <c:pt idx="120">
                <c:v>-15.903242980266667</c:v>
              </c:pt>
              <c:pt idx="121">
                <c:v>-14.437682153099999</c:v>
              </c:pt>
              <c:pt idx="122">
                <c:v>-12.704199960866667</c:v>
              </c:pt>
              <c:pt idx="123">
                <c:v>-11.733459325233333</c:v>
              </c:pt>
              <c:pt idx="124">
                <c:v>-11.179604994966667</c:v>
              </c:pt>
              <c:pt idx="125">
                <c:v>-10.0295557677</c:v>
              </c:pt>
              <c:pt idx="126">
                <c:v>-9.252299322299999</c:v>
              </c:pt>
              <c:pt idx="127">
                <c:v>-8.4027187184666658</c:v>
              </c:pt>
            </c:numLit>
          </c:val>
        </c:ser>
        <c:ser>
          <c:idx val="1"/>
          <c:order val="1"/>
          <c:tx>
            <c:v>construcao</c:v>
          </c:tx>
          <c:spPr>
            <a:ln w="25400">
              <a:solidFill>
                <a:schemeClr val="tx2"/>
              </a:solidFill>
              <a:prstDash val="solid"/>
            </a:ln>
          </c:spPr>
          <c:marker>
            <c:symbol val="none"/>
          </c:marker>
          <c:dLbls>
            <c:dLbl>
              <c:idx val="3"/>
              <c:layout>
                <c:manualLayout>
                  <c:x val="4.7175557061301986E-3"/>
                  <c:y val="-1.8641515964350801E-2"/>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dLbl>
            <c:delete val="1"/>
            <c:txPr>
              <a:bodyPr/>
              <a:lstStyle/>
              <a:p>
                <a:pPr>
                  <a:defRPr baseline="0">
                    <a:solidFill>
                      <a:schemeClr val="tx2"/>
                    </a:solidFill>
                  </a:defRPr>
                </a:pPr>
                <a:endParaRPr lang="pt-PT"/>
              </a:p>
            </c:txPr>
          </c:dLbls>
          <c:cat>
            <c:strLit>
              <c:ptCount val="128"/>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jan.13</c:v>
              </c:pt>
              <c:pt idx="126">
                <c:v>jul.13</c:v>
              </c:pt>
            </c:strLit>
          </c:cat>
          <c:val>
            <c:numLit>
              <c:formatCode>General</c:formatCode>
              <c:ptCount val="128"/>
              <c:pt idx="0">
                <c:v>-33.332057423509816</c:v>
              </c:pt>
              <c:pt idx="1">
                <c:v>-30.867700517265984</c:v>
              </c:pt>
              <c:pt idx="2">
                <c:v>-31.759629936916905</c:v>
              </c:pt>
              <c:pt idx="3">
                <c:v>-29.633742685385204</c:v>
              </c:pt>
              <c:pt idx="4">
                <c:v>-28.635789830285091</c:v>
              </c:pt>
              <c:pt idx="5">
                <c:v>-29.052229972211805</c:v>
              </c:pt>
              <c:pt idx="6">
                <c:v>-27.78480008323093</c:v>
              </c:pt>
              <c:pt idx="7">
                <c:v>-27.230257286147065</c:v>
              </c:pt>
              <c:pt idx="8">
                <c:v>-25.089063613964829</c:v>
              </c:pt>
              <c:pt idx="9">
                <c:v>-23.133737376630013</c:v>
              </c:pt>
              <c:pt idx="10">
                <c:v>-21.411690588807982</c:v>
              </c:pt>
              <c:pt idx="11">
                <c:v>-20.560950325398082</c:v>
              </c:pt>
              <c:pt idx="12">
                <c:v>-19.820463167945245</c:v>
              </c:pt>
              <c:pt idx="13">
                <c:v>-18.927872743646009</c:v>
              </c:pt>
              <c:pt idx="14">
                <c:v>-17.642564707481128</c:v>
              </c:pt>
              <c:pt idx="15">
                <c:v>-17.828200552355213</c:v>
              </c:pt>
              <c:pt idx="16">
                <c:v>-17.276442646889056</c:v>
              </c:pt>
              <c:pt idx="17">
                <c:v>-16.151892068508143</c:v>
              </c:pt>
              <c:pt idx="18">
                <c:v>-16.0206470712107</c:v>
              </c:pt>
              <c:pt idx="19">
                <c:v>-15.476386879949297</c:v>
              </c:pt>
              <c:pt idx="20">
                <c:v>-15.724052229379273</c:v>
              </c:pt>
              <c:pt idx="21">
                <c:v>-16.235805163550964</c:v>
              </c:pt>
              <c:pt idx="22">
                <c:v>-16.84889854355815</c:v>
              </c:pt>
              <c:pt idx="23">
                <c:v>-16.279039458526714</c:v>
              </c:pt>
              <c:pt idx="24">
                <c:v>-14.247054724504759</c:v>
              </c:pt>
              <c:pt idx="25">
                <c:v>-14.673278617210904</c:v>
              </c:pt>
              <c:pt idx="26">
                <c:v>-15.203241631559685</c:v>
              </c:pt>
              <c:pt idx="27">
                <c:v>-14.802140209969245</c:v>
              </c:pt>
              <c:pt idx="28">
                <c:v>-14.505603992416594</c:v>
              </c:pt>
              <c:pt idx="29">
                <c:v>-14.695985838890406</c:v>
              </c:pt>
              <c:pt idx="30">
                <c:v>-14.216517781472652</c:v>
              </c:pt>
              <c:pt idx="31">
                <c:v>-14.30170570141717</c:v>
              </c:pt>
              <c:pt idx="32">
                <c:v>-15.228910234630673</c:v>
              </c:pt>
              <c:pt idx="33">
                <c:v>-15.586976345199288</c:v>
              </c:pt>
              <c:pt idx="34">
                <c:v>-17.427016141671075</c:v>
              </c:pt>
              <c:pt idx="35">
                <c:v>-17.743840942724205</c:v>
              </c:pt>
              <c:pt idx="36">
                <c:v>-20.369098103763818</c:v>
              </c:pt>
              <c:pt idx="37">
                <c:v>-17.993916727977652</c:v>
              </c:pt>
              <c:pt idx="38">
                <c:v>-18.89859342772834</c:v>
              </c:pt>
              <c:pt idx="39">
                <c:v>-19.115213071089048</c:v>
              </c:pt>
              <c:pt idx="40">
                <c:v>-22.132249587009323</c:v>
              </c:pt>
              <c:pt idx="41">
                <c:v>-22.118818050502409</c:v>
              </c:pt>
              <c:pt idx="42">
                <c:v>-22.149899861623652</c:v>
              </c:pt>
              <c:pt idx="43">
                <c:v>-21.762498441146963</c:v>
              </c:pt>
              <c:pt idx="44">
                <c:v>-21.256499443831938</c:v>
              </c:pt>
              <c:pt idx="45">
                <c:v>-21.247341133902626</c:v>
              </c:pt>
              <c:pt idx="46">
                <c:v>-19.052820948376478</c:v>
              </c:pt>
              <c:pt idx="47">
                <c:v>-17.97842633477617</c:v>
              </c:pt>
              <c:pt idx="48">
                <c:v>-15.096928564615373</c:v>
              </c:pt>
              <c:pt idx="49">
                <c:v>-14.606982538568134</c:v>
              </c:pt>
              <c:pt idx="50">
                <c:v>-12.499007678409889</c:v>
              </c:pt>
              <c:pt idx="51">
                <c:v>-12.401785079734482</c:v>
              </c:pt>
              <c:pt idx="52">
                <c:v>-11.778624136275988</c:v>
              </c:pt>
              <c:pt idx="53">
                <c:v>-13.924837560558757</c:v>
              </c:pt>
              <c:pt idx="54">
                <c:v>-14.199773539766163</c:v>
              </c:pt>
              <c:pt idx="55">
                <c:v>-12.831841429777603</c:v>
              </c:pt>
              <c:pt idx="56">
                <c:v>-11.03362622364258</c:v>
              </c:pt>
              <c:pt idx="57">
                <c:v>-10.10601358772322</c:v>
              </c:pt>
              <c:pt idx="58">
                <c:v>-13.727603705757375</c:v>
              </c:pt>
              <c:pt idx="59">
                <c:v>-13.186016117135454</c:v>
              </c:pt>
              <c:pt idx="60">
                <c:v>-12.271719495511251</c:v>
              </c:pt>
              <c:pt idx="61">
                <c:v>-8.208502726523216</c:v>
              </c:pt>
              <c:pt idx="62">
                <c:v>-7.6993858100973318</c:v>
              </c:pt>
              <c:pt idx="63">
                <c:v>-7.865524132335544</c:v>
              </c:pt>
              <c:pt idx="64">
                <c:v>-9.1358469312769746</c:v>
              </c:pt>
              <c:pt idx="65">
                <c:v>-10.061534599473426</c:v>
              </c:pt>
              <c:pt idx="66">
                <c:v>-11.421579285535193</c:v>
              </c:pt>
              <c:pt idx="67">
                <c:v>-12.583306925885688</c:v>
              </c:pt>
              <c:pt idx="68">
                <c:v>-13.481874156753754</c:v>
              </c:pt>
              <c:pt idx="69">
                <c:v>-13.894807867914421</c:v>
              </c:pt>
              <c:pt idx="70">
                <c:v>-15.276810245310317</c:v>
              </c:pt>
              <c:pt idx="71">
                <c:v>-17.394003523376579</c:v>
              </c:pt>
              <c:pt idx="72">
                <c:v>-20.787391222473023</c:v>
              </c:pt>
              <c:pt idx="73">
                <c:v>-21.891412499111414</c:v>
              </c:pt>
              <c:pt idx="74">
                <c:v>-23.26712833404552</c:v>
              </c:pt>
              <c:pt idx="75">
                <c:v>-24.669686302883367</c:v>
              </c:pt>
              <c:pt idx="76">
                <c:v>-22.651534549854635</c:v>
              </c:pt>
              <c:pt idx="77">
                <c:v>-20.152287121823715</c:v>
              </c:pt>
              <c:pt idx="78">
                <c:v>-17.875532934583955</c:v>
              </c:pt>
              <c:pt idx="79">
                <c:v>-17.945485653210252</c:v>
              </c:pt>
              <c:pt idx="80">
                <c:v>-18.394160047912752</c:v>
              </c:pt>
              <c:pt idx="81">
                <c:v>-17.591918638664421</c:v>
              </c:pt>
              <c:pt idx="82">
                <c:v>-18.771396976402318</c:v>
              </c:pt>
              <c:pt idx="83">
                <c:v>-19.739598772070561</c:v>
              </c:pt>
              <c:pt idx="84">
                <c:v>-21.429006122832376</c:v>
              </c:pt>
              <c:pt idx="85">
                <c:v>-22.954461750306706</c:v>
              </c:pt>
              <c:pt idx="86">
                <c:v>-23.196515489106229</c:v>
              </c:pt>
              <c:pt idx="87">
                <c:v>-21.245392885754381</c:v>
              </c:pt>
              <c:pt idx="88">
                <c:v>-20.666204162115093</c:v>
              </c:pt>
              <c:pt idx="89">
                <c:v>-22.242192362930751</c:v>
              </c:pt>
              <c:pt idx="90">
                <c:v>-23.534410438560329</c:v>
              </c:pt>
              <c:pt idx="91">
                <c:v>-26.452453040873863</c:v>
              </c:pt>
              <c:pt idx="92">
                <c:v>-26.133447841349795</c:v>
              </c:pt>
              <c:pt idx="93">
                <c:v>-29.288051211429718</c:v>
              </c:pt>
              <c:pt idx="94">
                <c:v>-28.251499184198565</c:v>
              </c:pt>
              <c:pt idx="95">
                <c:v>-29.847496887769058</c:v>
              </c:pt>
              <c:pt idx="96">
                <c:v>-29.371335042407452</c:v>
              </c:pt>
              <c:pt idx="97">
                <c:v>-31.673776992095622</c:v>
              </c:pt>
              <c:pt idx="98">
                <c:v>-33.81431419465364</c:v>
              </c:pt>
              <c:pt idx="99">
                <c:v>-38.132815571575939</c:v>
              </c:pt>
              <c:pt idx="100">
                <c:v>-40.417563332975156</c:v>
              </c:pt>
              <c:pt idx="101">
                <c:v>-42.872140104304151</c:v>
              </c:pt>
              <c:pt idx="102">
                <c:v>-43.461724852144357</c:v>
              </c:pt>
              <c:pt idx="103">
                <c:v>-45.920169777374269</c:v>
              </c:pt>
              <c:pt idx="104">
                <c:v>-48.013800946667921</c:v>
              </c:pt>
              <c:pt idx="105">
                <c:v>-49.065473629636905</c:v>
              </c:pt>
              <c:pt idx="106">
                <c:v>-50.837912302840891</c:v>
              </c:pt>
              <c:pt idx="107">
                <c:v>-51.84535949220416</c:v>
              </c:pt>
              <c:pt idx="108">
                <c:v>-54.940008977748938</c:v>
              </c:pt>
              <c:pt idx="109">
                <c:v>-56.045843858406364</c:v>
              </c:pt>
              <c:pt idx="110">
                <c:v>-57.046976232824342</c:v>
              </c:pt>
              <c:pt idx="111">
                <c:v>-57.210757550175593</c:v>
              </c:pt>
              <c:pt idx="112">
                <c:v>-58.264640564771327</c:v>
              </c:pt>
              <c:pt idx="113">
                <c:v>-58.921107709531981</c:v>
              </c:pt>
              <c:pt idx="114">
                <c:v>-59.326911864884615</c:v>
              </c:pt>
              <c:pt idx="115">
                <c:v>-57.493669078474881</c:v>
              </c:pt>
              <c:pt idx="116">
                <c:v>-57.543537193573137</c:v>
              </c:pt>
              <c:pt idx="117">
                <c:v>-57.139460054147435</c:v>
              </c:pt>
              <c:pt idx="118">
                <c:v>-57.327169255869251</c:v>
              </c:pt>
              <c:pt idx="119">
                <c:v>-54.845754292229792</c:v>
              </c:pt>
              <c:pt idx="120">
                <c:v>-53.377993368319153</c:v>
              </c:pt>
              <c:pt idx="121">
                <c:v>-51.566224826934182</c:v>
              </c:pt>
              <c:pt idx="122">
                <c:v>-51.171684327721614</c:v>
              </c:pt>
              <c:pt idx="123">
                <c:v>-49.402256708241282</c:v>
              </c:pt>
              <c:pt idx="124">
                <c:v>-48.210160221074354</c:v>
              </c:pt>
              <c:pt idx="125">
                <c:v>-46.876261629867543</c:v>
              </c:pt>
              <c:pt idx="126">
                <c:v>-46.977024275215228</c:v>
              </c:pt>
              <c:pt idx="127">
                <c:v>-43.818725398791798</c:v>
              </c:pt>
            </c:numLit>
          </c:val>
        </c:ser>
        <c:ser>
          <c:idx val="2"/>
          <c:order val="2"/>
          <c:tx>
            <c:v>comercio</c:v>
          </c:tx>
          <c:spPr>
            <a:ln w="38100">
              <a:solidFill>
                <a:schemeClr val="accent2"/>
              </a:solidFill>
              <a:prstDash val="solid"/>
            </a:ln>
          </c:spPr>
          <c:marker>
            <c:symbol val="none"/>
          </c:marker>
          <c:dLbls>
            <c:dLbl>
              <c:idx val="21"/>
              <c:layout>
                <c:manualLayout>
                  <c:x val="0.53960957008033572"/>
                  <c:y val="0.25159816561391357"/>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dLbl>
            <c:delete val="1"/>
            <c:txPr>
              <a:bodyPr/>
              <a:lstStyle/>
              <a:p>
                <a:pPr>
                  <a:defRPr baseline="0">
                    <a:solidFill>
                      <a:schemeClr val="accent6"/>
                    </a:solidFill>
                  </a:defRPr>
                </a:pPr>
                <a:endParaRPr lang="pt-PT"/>
              </a:p>
            </c:txPr>
          </c:dLbls>
          <c:cat>
            <c:strLit>
              <c:ptCount val="128"/>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jan.13</c:v>
              </c:pt>
              <c:pt idx="126">
                <c:v>jul.13</c:v>
              </c:pt>
            </c:strLit>
          </c:cat>
          <c:val>
            <c:numLit>
              <c:formatCode>General</c:formatCode>
              <c:ptCount val="128"/>
              <c:pt idx="0">
                <c:v>-10.705003779465386</c:v>
              </c:pt>
              <c:pt idx="1">
                <c:v>-10.310131984593591</c:v>
              </c:pt>
              <c:pt idx="2">
                <c:v>-10.748593523055128</c:v>
              </c:pt>
              <c:pt idx="3">
                <c:v>-11.887055061516667</c:v>
              </c:pt>
              <c:pt idx="4">
                <c:v>-15.353721728183332</c:v>
              </c:pt>
              <c:pt idx="5">
                <c:v>-17.12038839485</c:v>
              </c:pt>
              <c:pt idx="6">
                <c:v>-18.420388394849997</c:v>
              </c:pt>
              <c:pt idx="7">
                <c:v>-16.753721728183333</c:v>
              </c:pt>
              <c:pt idx="8">
                <c:v>-14.72038839485</c:v>
              </c:pt>
              <c:pt idx="9">
                <c:v>-12.387055061516667</c:v>
              </c:pt>
              <c:pt idx="10">
                <c:v>-10.487055061516669</c:v>
              </c:pt>
              <c:pt idx="11">
                <c:v>-10.987055061516669</c:v>
              </c:pt>
              <c:pt idx="12">
                <c:v>-10.753721728183335</c:v>
              </c:pt>
              <c:pt idx="13">
                <c:v>-10.62038839485</c:v>
              </c:pt>
              <c:pt idx="14">
                <c:v>-9.3537217281833325</c:v>
              </c:pt>
              <c:pt idx="15">
                <c:v>-8.3537217281833342</c:v>
              </c:pt>
              <c:pt idx="16">
                <c:v>-8.4870550615166689</c:v>
              </c:pt>
              <c:pt idx="17">
                <c:v>-8.9537217281833339</c:v>
              </c:pt>
              <c:pt idx="18">
                <c:v>-8.2537217281833346</c:v>
              </c:pt>
              <c:pt idx="19">
                <c:v>-7.7203883948500005</c:v>
              </c:pt>
              <c:pt idx="20">
                <c:v>-7.12038839485</c:v>
              </c:pt>
              <c:pt idx="21">
                <c:v>-8.0870550615166668</c:v>
              </c:pt>
              <c:pt idx="22">
                <c:v>-8.5203883948500003</c:v>
              </c:pt>
              <c:pt idx="23">
                <c:v>-7.953721728183333</c:v>
              </c:pt>
              <c:pt idx="24">
                <c:v>-6.2870550615166669</c:v>
              </c:pt>
              <c:pt idx="25">
                <c:v>-6.1870550615166664</c:v>
              </c:pt>
              <c:pt idx="26">
                <c:v>-6.6870550615166664</c:v>
              </c:pt>
              <c:pt idx="27">
                <c:v>-8.0870550615166668</c:v>
              </c:pt>
              <c:pt idx="28">
                <c:v>-9.2870550615166678</c:v>
              </c:pt>
              <c:pt idx="29">
                <c:v>-10.820388394849999</c:v>
              </c:pt>
              <c:pt idx="30">
                <c:v>-11.420388394850001</c:v>
              </c:pt>
              <c:pt idx="31">
                <c:v>-11.453721728183334</c:v>
              </c:pt>
              <c:pt idx="32">
                <c:v>-11.787055061516666</c:v>
              </c:pt>
              <c:pt idx="33">
                <c:v>-13.487055061516669</c:v>
              </c:pt>
              <c:pt idx="34">
                <c:v>-14.120388394850002</c:v>
              </c:pt>
              <c:pt idx="35">
                <c:v>-15.187055061516668</c:v>
              </c:pt>
              <c:pt idx="36">
                <c:v>-14.420388394850001</c:v>
              </c:pt>
              <c:pt idx="37">
                <c:v>-13.553721728183334</c:v>
              </c:pt>
              <c:pt idx="38">
                <c:v>-11.653721728183333</c:v>
              </c:pt>
              <c:pt idx="39">
                <c:v>-10.820388394849999</c:v>
              </c:pt>
              <c:pt idx="40">
                <c:v>-10.787055061516668</c:v>
              </c:pt>
              <c:pt idx="41">
                <c:v>-8.8870550615166675</c:v>
              </c:pt>
              <c:pt idx="42">
                <c:v>-6.1203883948500009</c:v>
              </c:pt>
              <c:pt idx="43">
                <c:v>-3.7537217281833342</c:v>
              </c:pt>
              <c:pt idx="44">
                <c:v>-4.4537217281833339</c:v>
              </c:pt>
              <c:pt idx="45">
                <c:v>-3.8537217281833338</c:v>
              </c:pt>
              <c:pt idx="46">
                <c:v>-4.1537217281833341</c:v>
              </c:pt>
              <c:pt idx="47">
                <c:v>-4.0537217281833335</c:v>
              </c:pt>
              <c:pt idx="48">
                <c:v>-5.4203883948500007</c:v>
              </c:pt>
              <c:pt idx="49">
                <c:v>-4.7870550615166669</c:v>
              </c:pt>
              <c:pt idx="50">
                <c:v>-2.887055061516667</c:v>
              </c:pt>
              <c:pt idx="51">
                <c:v>-1.6870550615166671</c:v>
              </c:pt>
              <c:pt idx="52">
                <c:v>-0.98705506151666711</c:v>
              </c:pt>
              <c:pt idx="53">
                <c:v>-1.7870550615166669</c:v>
              </c:pt>
              <c:pt idx="54">
                <c:v>-3.887055061516667</c:v>
              </c:pt>
              <c:pt idx="55">
                <c:v>-4.5537217281833335</c:v>
              </c:pt>
              <c:pt idx="56">
                <c:v>-4.7537217281833337</c:v>
              </c:pt>
              <c:pt idx="57">
                <c:v>-2.6870550615166668</c:v>
              </c:pt>
              <c:pt idx="58">
                <c:v>-2.3537217281833338</c:v>
              </c:pt>
              <c:pt idx="59">
                <c:v>-3.62038839485</c:v>
              </c:pt>
              <c:pt idx="60">
                <c:v>-4.5537217281833335</c:v>
              </c:pt>
              <c:pt idx="61">
                <c:v>-5.2203883948500005</c:v>
              </c:pt>
              <c:pt idx="62">
                <c:v>-3.8203883948500006</c:v>
              </c:pt>
              <c:pt idx="63">
                <c:v>-3.9537217281833335</c:v>
              </c:pt>
              <c:pt idx="64">
                <c:v>-2.6537217281833336</c:v>
              </c:pt>
              <c:pt idx="65">
                <c:v>-3.2537217281833342</c:v>
              </c:pt>
              <c:pt idx="66">
                <c:v>-4.1870550615166673</c:v>
              </c:pt>
              <c:pt idx="67">
                <c:v>-6.2537217281833337</c:v>
              </c:pt>
              <c:pt idx="68">
                <c:v>-7.0537217281833335</c:v>
              </c:pt>
              <c:pt idx="69">
                <c:v>-7.1870550615166664</c:v>
              </c:pt>
              <c:pt idx="70">
                <c:v>-8.5870550615166668</c:v>
              </c:pt>
              <c:pt idx="71">
                <c:v>-12.287055061516668</c:v>
              </c:pt>
              <c:pt idx="72">
                <c:v>-15.72038839485</c:v>
              </c:pt>
              <c:pt idx="73">
                <c:v>-18.253721728183333</c:v>
              </c:pt>
              <c:pt idx="74">
                <c:v>-17.787055061516664</c:v>
              </c:pt>
              <c:pt idx="75">
                <c:v>-16.187055061516663</c:v>
              </c:pt>
              <c:pt idx="76">
                <c:v>-14.60540170571111</c:v>
              </c:pt>
              <c:pt idx="77">
                <c:v>-12.731315579672222</c:v>
              </c:pt>
              <c:pt idx="78">
                <c:v>-12.050199364766668</c:v>
              </c:pt>
              <c:pt idx="79">
                <c:v>-11.391627029966665</c:v>
              </c:pt>
              <c:pt idx="80">
                <c:v>-10.059111116166667</c:v>
              </c:pt>
              <c:pt idx="81">
                <c:v>-8.9660504117000013</c:v>
              </c:pt>
              <c:pt idx="82">
                <c:v>-8.9450386707666656</c:v>
              </c:pt>
              <c:pt idx="83">
                <c:v>-10.095267186033334</c:v>
              </c:pt>
              <c:pt idx="84">
                <c:v>-12.518904015266665</c:v>
              </c:pt>
              <c:pt idx="85">
                <c:v>-12.155479102266668</c:v>
              </c:pt>
              <c:pt idx="86">
                <c:v>-11.071014587933334</c:v>
              </c:pt>
              <c:pt idx="87">
                <c:v>-9.7130664543333349</c:v>
              </c:pt>
              <c:pt idx="88">
                <c:v>-10.615345004666667</c:v>
              </c:pt>
              <c:pt idx="89">
                <c:v>-10.9365964931</c:v>
              </c:pt>
              <c:pt idx="90">
                <c:v>-11.416954970533332</c:v>
              </c:pt>
              <c:pt idx="91">
                <c:v>-10.936925388933332</c:v>
              </c:pt>
              <c:pt idx="92">
                <c:v>-11.255283854366667</c:v>
              </c:pt>
              <c:pt idx="93">
                <c:v>-11.719465100599999</c:v>
              </c:pt>
              <c:pt idx="94">
                <c:v>-12.189714175399999</c:v>
              </c:pt>
              <c:pt idx="95">
                <c:v>-13.549637421999998</c:v>
              </c:pt>
              <c:pt idx="96">
                <c:v>-13.120823367633333</c:v>
              </c:pt>
              <c:pt idx="97">
                <c:v>-13.390757168266667</c:v>
              </c:pt>
              <c:pt idx="98">
                <c:v>-11.487290535533333</c:v>
              </c:pt>
              <c:pt idx="99">
                <c:v>-12.0640296245</c:v>
              </c:pt>
              <c:pt idx="100">
                <c:v>-13.557469730833333</c:v>
              </c:pt>
              <c:pt idx="101">
                <c:v>-17.216608966500001</c:v>
              </c:pt>
              <c:pt idx="102">
                <c:v>-18.424406635533334</c:v>
              </c:pt>
              <c:pt idx="103">
                <c:v>-18.183113740299998</c:v>
              </c:pt>
              <c:pt idx="104">
                <c:v>-18.791166984466667</c:v>
              </c:pt>
              <c:pt idx="105">
                <c:v>-21.055668506066663</c:v>
              </c:pt>
              <c:pt idx="106">
                <c:v>-23.714361851899998</c:v>
              </c:pt>
              <c:pt idx="107">
                <c:v>-25.889412779733334</c:v>
              </c:pt>
              <c:pt idx="108">
                <c:v>-27.530892989600002</c:v>
              </c:pt>
              <c:pt idx="109">
                <c:v>-26.887315113766665</c:v>
              </c:pt>
              <c:pt idx="110">
                <c:v>-26.389382366500001</c:v>
              </c:pt>
              <c:pt idx="111">
                <c:v>-25.873732931333333</c:v>
              </c:pt>
              <c:pt idx="112">
                <c:v>-26.814547250433332</c:v>
              </c:pt>
              <c:pt idx="113">
                <c:v>-25.964109469233335</c:v>
              </c:pt>
              <c:pt idx="114">
                <c:v>-24.581191314699996</c:v>
              </c:pt>
              <c:pt idx="115">
                <c:v>-24.86641884143333</c:v>
              </c:pt>
              <c:pt idx="116">
                <c:v>-26.128006968099999</c:v>
              </c:pt>
              <c:pt idx="117">
                <c:v>-29.138462364100004</c:v>
              </c:pt>
              <c:pt idx="118">
                <c:v>-29.769968731133332</c:v>
              </c:pt>
              <c:pt idx="119">
                <c:v>-29.324036268466667</c:v>
              </c:pt>
              <c:pt idx="120">
                <c:v>-28.364270809466664</c:v>
              </c:pt>
              <c:pt idx="121">
                <c:v>-27.343360402433333</c:v>
              </c:pt>
              <c:pt idx="122">
                <c:v>-25.869223388033333</c:v>
              </c:pt>
              <c:pt idx="123">
                <c:v>-24.017259037633334</c:v>
              </c:pt>
              <c:pt idx="124">
                <c:v>-22.059370256233333</c:v>
              </c:pt>
              <c:pt idx="125">
                <c:v>-21.040626606366665</c:v>
              </c:pt>
              <c:pt idx="126">
                <c:v>-19.0398234745</c:v>
              </c:pt>
              <c:pt idx="127">
                <c:v>-18.030899205000001</c:v>
              </c:pt>
            </c:numLit>
          </c:val>
        </c:ser>
        <c:ser>
          <c:idx val="3"/>
          <c:order val="3"/>
          <c:tx>
            <c:v>servicos</c:v>
          </c:tx>
          <c:spPr>
            <a:ln w="25400">
              <a:solidFill>
                <a:srgbClr val="333333"/>
              </a:solidFill>
              <a:prstDash val="solid"/>
            </a:ln>
          </c:spPr>
          <c:marker>
            <c:symbol val="none"/>
          </c:marker>
          <c:dLbls>
            <c:dLbl>
              <c:idx val="20"/>
              <c:layout>
                <c:manualLayout>
                  <c:x val="0.41006232183077646"/>
                  <c:y val="-0.1214369357676446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dLbl>
            <c:delete val="1"/>
          </c:dLbls>
          <c:cat>
            <c:strLit>
              <c:ptCount val="128"/>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jan.13</c:v>
              </c:pt>
              <c:pt idx="126">
                <c:v>jul.13</c:v>
              </c:pt>
            </c:strLit>
          </c:cat>
          <c:val>
            <c:numLit>
              <c:formatCode>General</c:formatCode>
              <c:ptCount val="128"/>
              <c:pt idx="0">
                <c:v>-21.515086230545265</c:v>
              </c:pt>
              <c:pt idx="1">
                <c:v>-19.569700173157987</c:v>
              </c:pt>
              <c:pt idx="2">
                <c:v>-21.841158021626452</c:v>
              </c:pt>
              <c:pt idx="3">
                <c:v>-26.358003310201212</c:v>
              </c:pt>
              <c:pt idx="4">
                <c:v>-28.902723023035559</c:v>
              </c:pt>
              <c:pt idx="5">
                <c:v>-29.298373206624191</c:v>
              </c:pt>
              <c:pt idx="6">
                <c:v>-21.604077785149155</c:v>
              </c:pt>
              <c:pt idx="7">
                <c:v>-21.617901563430692</c:v>
              </c:pt>
              <c:pt idx="8">
                <c:v>-18.354675608859399</c:v>
              </c:pt>
              <c:pt idx="9">
                <c:v>-18.407357003651537</c:v>
              </c:pt>
              <c:pt idx="10">
                <c:v>-16.165592956149087</c:v>
              </c:pt>
              <c:pt idx="11">
                <c:v>-17.76261169569629</c:v>
              </c:pt>
              <c:pt idx="12">
                <c:v>-18.535795438349961</c:v>
              </c:pt>
              <c:pt idx="13">
                <c:v>-18.778492509534541</c:v>
              </c:pt>
              <c:pt idx="14">
                <c:v>-15.569004251623385</c:v>
              </c:pt>
              <c:pt idx="15">
                <c:v>-16.373805870803174</c:v>
              </c:pt>
              <c:pt idx="16">
                <c:v>-14.816665461862256</c:v>
              </c:pt>
              <c:pt idx="17">
                <c:v>-14.03015081922497</c:v>
              </c:pt>
              <c:pt idx="18">
                <c:v>-9.2504153007428869</c:v>
              </c:pt>
              <c:pt idx="19">
                <c:v>-7.8294165458501679</c:v>
              </c:pt>
              <c:pt idx="20">
                <c:v>-8.5344472495164627</c:v>
              </c:pt>
              <c:pt idx="21">
                <c:v>-13.057364549511592</c:v>
              </c:pt>
              <c:pt idx="22">
                <c:v>-13.201710625232131</c:v>
              </c:pt>
              <c:pt idx="23">
                <c:v>-10.962914651795154</c:v>
              </c:pt>
              <c:pt idx="24">
                <c:v>-5.7531126191934341</c:v>
              </c:pt>
              <c:pt idx="25">
                <c:v>-4.0513015603547808</c:v>
              </c:pt>
              <c:pt idx="26">
                <c:v>-3.9766957216651746</c:v>
              </c:pt>
              <c:pt idx="27">
                <c:v>-4.9426459737208406</c:v>
              </c:pt>
              <c:pt idx="28">
                <c:v>-8.408827222443259</c:v>
              </c:pt>
              <c:pt idx="29">
                <c:v>-13.531234582330223</c:v>
              </c:pt>
              <c:pt idx="30">
                <c:v>-17.805928218213868</c:v>
              </c:pt>
              <c:pt idx="31">
                <c:v>-18.505398697788873</c:v>
              </c:pt>
              <c:pt idx="32">
                <c:v>-15.027293256243288</c:v>
              </c:pt>
              <c:pt idx="33">
                <c:v>-12.838481560133156</c:v>
              </c:pt>
              <c:pt idx="34">
                <c:v>-12.115264096397476</c:v>
              </c:pt>
              <c:pt idx="35">
                <c:v>-9.5396565922875904</c:v>
              </c:pt>
              <c:pt idx="36">
                <c:v>-10.08713399685003</c:v>
              </c:pt>
              <c:pt idx="37">
                <c:v>-11.200737074924447</c:v>
              </c:pt>
              <c:pt idx="38">
                <c:v>-15.608633830650652</c:v>
              </c:pt>
              <c:pt idx="39">
                <c:v>-13.922389491182605</c:v>
              </c:pt>
              <c:pt idx="40">
                <c:v>-10.107156446711818</c:v>
              </c:pt>
              <c:pt idx="41">
                <c:v>-6.3071346018775953</c:v>
              </c:pt>
              <c:pt idx="42">
                <c:v>-6.3195122084326734</c:v>
              </c:pt>
              <c:pt idx="43">
                <c:v>-8.5684360154166921</c:v>
              </c:pt>
              <c:pt idx="44">
                <c:v>-12.859092422174632</c:v>
              </c:pt>
              <c:pt idx="45">
                <c:v>-15.661422315954587</c:v>
              </c:pt>
              <c:pt idx="46">
                <c:v>-16.09105773467487</c:v>
              </c:pt>
              <c:pt idx="47">
                <c:v>-15.989775160454135</c:v>
              </c:pt>
              <c:pt idx="48">
                <c:v>-15.752006843382148</c:v>
              </c:pt>
              <c:pt idx="49">
                <c:v>-12.13238145741189</c:v>
              </c:pt>
              <c:pt idx="50">
                <c:v>-11.249916350023085</c:v>
              </c:pt>
              <c:pt idx="51">
                <c:v>-11.84107660664858</c:v>
              </c:pt>
              <c:pt idx="52">
                <c:v>-15.804140839038803</c:v>
              </c:pt>
              <c:pt idx="53">
                <c:v>-18.303850018955689</c:v>
              </c:pt>
              <c:pt idx="54">
                <c:v>-18.297472299615706</c:v>
              </c:pt>
              <c:pt idx="55">
                <c:v>-15.430708634447631</c:v>
              </c:pt>
              <c:pt idx="56">
                <c:v>-11.761771345620554</c:v>
              </c:pt>
              <c:pt idx="57">
                <c:v>-9.7323678177532909</c:v>
              </c:pt>
              <c:pt idx="58">
                <c:v>-11.57104590426974</c:v>
              </c:pt>
              <c:pt idx="59">
                <c:v>-11.673229998178813</c:v>
              </c:pt>
              <c:pt idx="60">
                <c:v>-10.848619031561947</c:v>
              </c:pt>
              <c:pt idx="61">
                <c:v>-9.3514836205674854</c:v>
              </c:pt>
              <c:pt idx="62">
                <c:v>-9.3419334447909375</c:v>
              </c:pt>
              <c:pt idx="63">
                <c:v>-7.6620947848160874</c:v>
              </c:pt>
              <c:pt idx="64">
                <c:v>-9.7170340083132789</c:v>
              </c:pt>
              <c:pt idx="65">
                <c:v>-7.1370152986679054</c:v>
              </c:pt>
              <c:pt idx="66">
                <c:v>-10.788491037794749</c:v>
              </c:pt>
              <c:pt idx="67">
                <c:v>-12.123219786106921</c:v>
              </c:pt>
              <c:pt idx="68">
                <c:v>-12.991288714295193</c:v>
              </c:pt>
              <c:pt idx="69">
                <c:v>-14.851015350490925</c:v>
              </c:pt>
              <c:pt idx="70">
                <c:v>-14.550646740931086</c:v>
              </c:pt>
              <c:pt idx="71">
                <c:v>-17.012555894671515</c:v>
              </c:pt>
              <c:pt idx="72">
                <c:v>-15.814988674556039</c:v>
              </c:pt>
              <c:pt idx="73">
                <c:v>-15.944284549791448</c:v>
              </c:pt>
              <c:pt idx="74">
                <c:v>-16.96492314749516</c:v>
              </c:pt>
              <c:pt idx="75">
                <c:v>-14.662989794046467</c:v>
              </c:pt>
              <c:pt idx="76">
                <c:v>-12.107909240010303</c:v>
              </c:pt>
              <c:pt idx="77">
                <c:v>-9.3185112686466365</c:v>
              </c:pt>
              <c:pt idx="78">
                <c:v>-8.1697905397565815</c:v>
              </c:pt>
              <c:pt idx="79">
                <c:v>-6.8262186723708327</c:v>
              </c:pt>
              <c:pt idx="80">
                <c:v>-6.5410579541005136</c:v>
              </c:pt>
              <c:pt idx="81">
                <c:v>-4.7196885927897183</c:v>
              </c:pt>
              <c:pt idx="82">
                <c:v>-4.2818029565243432</c:v>
              </c:pt>
              <c:pt idx="83">
                <c:v>-3.8047556067627384</c:v>
              </c:pt>
              <c:pt idx="84">
                <c:v>-4.6277989271385307</c:v>
              </c:pt>
              <c:pt idx="85">
                <c:v>-5.3886469456206312</c:v>
              </c:pt>
              <c:pt idx="86">
                <c:v>-4.6751558814538337</c:v>
              </c:pt>
              <c:pt idx="87">
                <c:v>-6.2409325971799694</c:v>
              </c:pt>
              <c:pt idx="88">
                <c:v>-6.1943423220408933</c:v>
              </c:pt>
              <c:pt idx="89">
                <c:v>-8.0595931248366259</c:v>
              </c:pt>
              <c:pt idx="90">
                <c:v>-7.2723453643648597</c:v>
              </c:pt>
              <c:pt idx="91">
                <c:v>-7.2719126052719476</c:v>
              </c:pt>
              <c:pt idx="92">
                <c:v>-5.7797975021648869</c:v>
              </c:pt>
              <c:pt idx="93">
                <c:v>-5.3255612220579502</c:v>
              </c:pt>
              <c:pt idx="94">
                <c:v>-5.3167102330982372</c:v>
              </c:pt>
              <c:pt idx="95">
                <c:v>-5.9732957845725947</c:v>
              </c:pt>
              <c:pt idx="96">
                <c:v>-8.8189542972659662</c:v>
              </c:pt>
              <c:pt idx="97">
                <c:v>-10.874605923009689</c:v>
              </c:pt>
              <c:pt idx="98">
                <c:v>-13.207701474655394</c:v>
              </c:pt>
              <c:pt idx="99">
                <c:v>-14.373754605858657</c:v>
              </c:pt>
              <c:pt idx="100">
                <c:v>-14.589072797677403</c:v>
              </c:pt>
              <c:pt idx="101">
                <c:v>-14.338172141974866</c:v>
              </c:pt>
              <c:pt idx="102">
                <c:v>-13.492911652948868</c:v>
              </c:pt>
              <c:pt idx="103">
                <c:v>-13.95556491951583</c:v>
              </c:pt>
              <c:pt idx="104">
                <c:v>-14.584223474836984</c:v>
              </c:pt>
              <c:pt idx="105">
                <c:v>-15.87455138602658</c:v>
              </c:pt>
              <c:pt idx="106">
                <c:v>-17.015304840631998</c:v>
              </c:pt>
              <c:pt idx="107">
                <c:v>-18.345158890156679</c:v>
              </c:pt>
              <c:pt idx="108">
                <c:v>-17.474731482858019</c:v>
              </c:pt>
              <c:pt idx="109">
                <c:v>-15.348870508887094</c:v>
              </c:pt>
              <c:pt idx="110">
                <c:v>-14.291871270778985</c:v>
              </c:pt>
              <c:pt idx="111">
                <c:v>-14.457631758225638</c:v>
              </c:pt>
              <c:pt idx="112">
                <c:v>-16.688236589926731</c:v>
              </c:pt>
              <c:pt idx="113">
                <c:v>-16.692747075324338</c:v>
              </c:pt>
              <c:pt idx="114">
                <c:v>-16.23967223266331</c:v>
              </c:pt>
              <c:pt idx="115">
                <c:v>-14.977885634726052</c:v>
              </c:pt>
              <c:pt idx="116">
                <c:v>-15.504979548727007</c:v>
              </c:pt>
              <c:pt idx="117">
                <c:v>-15.887117017461456</c:v>
              </c:pt>
              <c:pt idx="118">
                <c:v>-17.466581781513536</c:v>
              </c:pt>
              <c:pt idx="119">
                <c:v>-17.746358197050984</c:v>
              </c:pt>
              <c:pt idx="120">
                <c:v>-18.356362169136251</c:v>
              </c:pt>
              <c:pt idx="121">
                <c:v>-17.7341599618813</c:v>
              </c:pt>
              <c:pt idx="122">
                <c:v>-17.328874277633926</c:v>
              </c:pt>
              <c:pt idx="123">
                <c:v>-17.447804352152506</c:v>
              </c:pt>
              <c:pt idx="124">
                <c:v>-17.958991939683841</c:v>
              </c:pt>
              <c:pt idx="125">
                <c:v>-17.257751775958916</c:v>
              </c:pt>
              <c:pt idx="126">
                <c:v>-16.129304896672558</c:v>
              </c:pt>
              <c:pt idx="127">
                <c:v>-13.403860675476006</c:v>
              </c:pt>
            </c:numLit>
          </c:val>
        </c:ser>
        <c:marker val="1"/>
        <c:axId val="51730688"/>
        <c:axId val="51748864"/>
      </c:lineChart>
      <c:catAx>
        <c:axId val="51730688"/>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1748864"/>
        <c:crosses val="autoZero"/>
        <c:auto val="1"/>
        <c:lblAlgn val="ctr"/>
        <c:lblOffset val="100"/>
        <c:tickLblSkip val="1"/>
        <c:tickMarkSkip val="1"/>
      </c:catAx>
      <c:valAx>
        <c:axId val="51748864"/>
        <c:scaling>
          <c:orientation val="minMax"/>
          <c:max val="2"/>
          <c:min val="-6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1730688"/>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20495571348410374"/>
          <c:y val="6.3777172084258704E-2"/>
          <c:w val="0.59008884931312322"/>
          <c:h val="0.77852648226663979"/>
        </c:manualLayout>
      </c:layout>
      <c:radarChart>
        <c:radarStyle val="marker"/>
        <c:ser>
          <c:idx val="1"/>
          <c:order val="0"/>
          <c:spPr>
            <a:ln w="28575" cap="flat" cmpd="sng" algn="ctr">
              <a:solidFill>
                <a:schemeClr val="accent2"/>
              </a:solidFill>
              <a:prstDash val="solid"/>
            </a:ln>
            <a:effectLst/>
          </c:spPr>
          <c:marker>
            <c:symbol val="none"/>
          </c:marker>
          <c:cat>
            <c:strRef>
              <c:f>('21destaque'!$C$9:$C$25,'21destaque'!$C$27:$C$36,'21destaque'!$C$38:$C$38)</c:f>
              <c:strCache>
                <c:ptCount val="28"/>
                <c:pt idx="0">
                  <c:v>Alemanha</c:v>
                </c:pt>
                <c:pt idx="1">
                  <c:v>Áustria</c:v>
                </c:pt>
                <c:pt idx="2">
                  <c:v>Bélgica</c:v>
                </c:pt>
                <c:pt idx="3">
                  <c:v>Chipre (1)</c:v>
                </c:pt>
                <c:pt idx="4">
                  <c:v>Eslováquia</c:v>
                </c:pt>
                <c:pt idx="5">
                  <c:v>Eslovénia (1)</c:v>
                </c:pt>
                <c:pt idx="6">
                  <c:v>Espanha</c:v>
                </c:pt>
                <c:pt idx="7">
                  <c:v>Estónia (1) </c:v>
                </c:pt>
                <c:pt idx="8">
                  <c:v>Finlândia</c:v>
                </c:pt>
                <c:pt idx="9">
                  <c:v>França</c:v>
                </c:pt>
                <c:pt idx="10">
                  <c:v>Grécia (2)</c:v>
                </c:pt>
                <c:pt idx="11">
                  <c:v>Holanda</c:v>
                </c:pt>
                <c:pt idx="12">
                  <c:v>Irlanda</c:v>
                </c:pt>
                <c:pt idx="13">
                  <c:v>Itália</c:v>
                </c:pt>
                <c:pt idx="14">
                  <c:v>Luxemburgo</c:v>
                </c:pt>
                <c:pt idx="15">
                  <c:v>Malta</c:v>
                </c:pt>
                <c:pt idx="16">
                  <c:v>Portugal</c:v>
                </c:pt>
                <c:pt idx="17">
                  <c:v>Bulgária</c:v>
                </c:pt>
                <c:pt idx="18">
                  <c:v>Dinamarca </c:v>
                </c:pt>
                <c:pt idx="19">
                  <c:v>Hungria (1)</c:v>
                </c:pt>
                <c:pt idx="20">
                  <c:v>Letónia (1)</c:v>
                </c:pt>
                <c:pt idx="21">
                  <c:v>Lituânia </c:v>
                </c:pt>
                <c:pt idx="22">
                  <c:v>Polónia</c:v>
                </c:pt>
                <c:pt idx="23">
                  <c:v>Reino Unido (2)</c:v>
                </c:pt>
                <c:pt idx="24">
                  <c:v>República Checa</c:v>
                </c:pt>
                <c:pt idx="25">
                  <c:v>Roménia (3)</c:v>
                </c:pt>
                <c:pt idx="26">
                  <c:v>Suécia</c:v>
                </c:pt>
                <c:pt idx="27">
                  <c:v>Estados Unidos</c:v>
                </c:pt>
              </c:strCache>
            </c:strRef>
          </c:cat>
          <c:val>
            <c:numRef>
              <c:f>('21destaque'!$J$9:$J$25,'21destaque'!$J$27:$J$36,'21destaque'!$J$38:$J$38)</c:f>
              <c:numCache>
                <c:formatCode>#,##0.00</c:formatCode>
                <c:ptCount val="28"/>
                <c:pt idx="0">
                  <c:v>0.87500000000000011</c:v>
                </c:pt>
                <c:pt idx="1">
                  <c:v>1</c:v>
                </c:pt>
                <c:pt idx="2">
                  <c:v>0.89247311827956988</c:v>
                </c:pt>
                <c:pt idx="3">
                  <c:v>0.91160220994475127</c:v>
                </c:pt>
                <c:pt idx="4">
                  <c:v>1.1492537313432836</c:v>
                </c:pt>
                <c:pt idx="5">
                  <c:v>1.2376237623762376</c:v>
                </c:pt>
                <c:pt idx="6">
                  <c:v>1.0830039525691699</c:v>
                </c:pt>
                <c:pt idx="7">
                  <c:v>0.97499999999999998</c:v>
                </c:pt>
                <c:pt idx="8">
                  <c:v>0.83720930232558144</c:v>
                </c:pt>
                <c:pt idx="9">
                  <c:v>1.009090909090909</c:v>
                </c:pt>
                <c:pt idx="10">
                  <c:v>1.2845528455284552</c:v>
                </c:pt>
                <c:pt idx="11">
                  <c:v>0.87837837837837829</c:v>
                </c:pt>
                <c:pt idx="12">
                  <c:v>0.72151898734177211</c:v>
                </c:pt>
                <c:pt idx="13">
                  <c:v>1.1228070175438596</c:v>
                </c:pt>
                <c:pt idx="14">
                  <c:v>1.34</c:v>
                </c:pt>
                <c:pt idx="15">
                  <c:v>0.91935483870967738</c:v>
                </c:pt>
                <c:pt idx="16">
                  <c:v>1.0432098765432098</c:v>
                </c:pt>
                <c:pt idx="17">
                  <c:v>0.78723404255319152</c:v>
                </c:pt>
                <c:pt idx="18">
                  <c:v>1.3103448275862069</c:v>
                </c:pt>
                <c:pt idx="19">
                  <c:v>1</c:v>
                </c:pt>
                <c:pt idx="20">
                  <c:v>0.89256198347107452</c:v>
                </c:pt>
                <c:pt idx="21">
                  <c:v>0.81954887218045114</c:v>
                </c:pt>
                <c:pt idx="22">
                  <c:v>1.1649484536082475</c:v>
                </c:pt>
                <c:pt idx="23">
                  <c:v>0.85542168674698782</c:v>
                </c:pt>
                <c:pt idx="24">
                  <c:v>1.3559322033898304</c:v>
                </c:pt>
                <c:pt idx="25">
                  <c:v>0.79268292682926833</c:v>
                </c:pt>
                <c:pt idx="26">
                  <c:v>0.9375</c:v>
                </c:pt>
                <c:pt idx="27">
                  <c:v>0.90909090909090906</c:v>
                </c:pt>
              </c:numCache>
            </c:numRef>
          </c:val>
        </c:ser>
        <c:axId val="51752960"/>
        <c:axId val="51754880"/>
      </c:radarChart>
      <c:catAx>
        <c:axId val="51752960"/>
        <c:scaling>
          <c:orientation val="minMax"/>
        </c:scaling>
        <c:axPos val="b"/>
        <c:majorGridlines>
          <c:spPr>
            <a:ln w="3175">
              <a:solidFill>
                <a:srgbClr val="333333"/>
              </a:solidFill>
              <a:prstDash val="solid"/>
            </a:ln>
          </c:spPr>
        </c:majorGridlines>
        <c:numFmt formatCode="0000" sourceLinked="0"/>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51754880"/>
        <c:crosses val="autoZero"/>
        <c:lblAlgn val="ctr"/>
        <c:lblOffset val="100"/>
      </c:catAx>
      <c:valAx>
        <c:axId val="51754880"/>
        <c:scaling>
          <c:orientation val="minMax"/>
          <c:max val="1.8"/>
          <c:min val="0"/>
        </c:scaling>
        <c:axPos val="l"/>
        <c:majorGridlines>
          <c:spPr>
            <a:ln w="3175">
              <a:solidFill>
                <a:srgbClr val="333333"/>
              </a:solidFill>
              <a:prstDash val="solid"/>
            </a:ln>
          </c:spPr>
        </c:majorGridlines>
        <c:numFmt formatCode="0.0" sourceLinked="0"/>
        <c:majorTickMark val="cross"/>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51752960"/>
        <c:crosses val="autoZero"/>
        <c:crossBetween val="between"/>
        <c:majorUnit val="0.5"/>
        <c:minorUnit val="0.5"/>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20495571348410374"/>
          <c:y val="6.3777172084258704E-2"/>
          <c:w val="0.59008884931312322"/>
          <c:h val="0.77852648226663979"/>
        </c:manualLayout>
      </c:layout>
      <c:radarChart>
        <c:radarStyle val="marker"/>
        <c:ser>
          <c:idx val="1"/>
          <c:order val="0"/>
          <c:spPr>
            <a:ln w="28575" cap="flat" cmpd="sng" algn="ctr">
              <a:solidFill>
                <a:schemeClr val="accent2"/>
              </a:solidFill>
              <a:prstDash val="solid"/>
            </a:ln>
            <a:effectLst/>
          </c:spPr>
          <c:marker>
            <c:symbol val="none"/>
          </c:marker>
          <c:cat>
            <c:strLit>
              <c:ptCount val="29"/>
              <c:pt idx="0">
                <c:v>Alemanha</c:v>
              </c:pt>
              <c:pt idx="1">
                <c:v>Áustria</c:v>
              </c:pt>
              <c:pt idx="2">
                <c:v>Bélgica</c:v>
              </c:pt>
              <c:pt idx="3">
                <c:v>Chipre (3)</c:v>
              </c:pt>
              <c:pt idx="4">
                <c:v>Eslováquia</c:v>
              </c:pt>
              <c:pt idx="5">
                <c:v>Eslovénia (3)</c:v>
              </c:pt>
              <c:pt idx="6">
                <c:v>Espanha</c:v>
              </c:pt>
              <c:pt idx="7">
                <c:v>Estónia (2) </c:v>
              </c:pt>
              <c:pt idx="8">
                <c:v>Finlândia</c:v>
              </c:pt>
              <c:pt idx="9">
                <c:v>França</c:v>
              </c:pt>
              <c:pt idx="10">
                <c:v>Grécia (1)</c:v>
              </c:pt>
              <c:pt idx="11">
                <c:v>Holanda</c:v>
              </c:pt>
              <c:pt idx="12">
                <c:v>Irlanda</c:v>
              </c:pt>
              <c:pt idx="13">
                <c:v>Itália</c:v>
              </c:pt>
              <c:pt idx="14">
                <c:v>Luxemburgo</c:v>
              </c:pt>
              <c:pt idx="15">
                <c:v>Malta</c:v>
              </c:pt>
              <c:pt idx="16">
                <c:v>Portugal</c:v>
              </c:pt>
              <c:pt idx="17">
                <c:v>Bulgária</c:v>
              </c:pt>
              <c:pt idx="18">
                <c:v>Dinamarca </c:v>
              </c:pt>
              <c:pt idx="19">
                <c:v>Hungria (2)</c:v>
              </c:pt>
              <c:pt idx="20">
                <c:v>Letónia (1)</c:v>
              </c:pt>
              <c:pt idx="21">
                <c:v>Lituânia </c:v>
              </c:pt>
              <c:pt idx="22">
                <c:v>Polónia</c:v>
              </c:pt>
              <c:pt idx="23">
                <c:v>Reino Unido (1)</c:v>
              </c:pt>
              <c:pt idx="24">
                <c:v>República Checa</c:v>
              </c:pt>
              <c:pt idx="25">
                <c:v>Roménia (3)</c:v>
              </c:pt>
              <c:pt idx="26">
                <c:v>Suécia</c:v>
              </c:pt>
              <c:pt idx="27">
                <c:v>Estados Unidos</c:v>
              </c:pt>
              <c:pt idx="28">
                <c:v>Japão (2)</c:v>
              </c:pt>
            </c:strLit>
          </c:cat>
          <c:val>
            <c:numLit>
              <c:formatCode>General</c:formatCode>
              <c:ptCount val="29"/>
              <c:pt idx="0">
                <c:v>0.89285714285714257</c:v>
              </c:pt>
              <c:pt idx="1">
                <c:v>0.97916666666666652</c:v>
              </c:pt>
              <c:pt idx="2">
                <c:v>0.91111111111111098</c:v>
              </c:pt>
              <c:pt idx="3">
                <c:v>0.95783132530120452</c:v>
              </c:pt>
              <c:pt idx="4">
                <c:v>1.1102941176470578</c:v>
              </c:pt>
              <c:pt idx="5">
                <c:v>1.203883495145627</c:v>
              </c:pt>
              <c:pt idx="6">
                <c:v>1.049429657794668</c:v>
              </c:pt>
              <c:pt idx="7">
                <c:v>1.0243902439024359</c:v>
              </c:pt>
              <c:pt idx="8">
                <c:v>0.81521739130434756</c:v>
              </c:pt>
              <c:pt idx="9">
                <c:v>1.0185185185185215</c:v>
              </c:pt>
              <c:pt idx="10">
                <c:v>1.2614107883817427</c:v>
              </c:pt>
              <c:pt idx="11">
                <c:v>0.85915492957746453</c:v>
              </c:pt>
              <c:pt idx="12">
                <c:v>0.71794871794872028</c:v>
              </c:pt>
              <c:pt idx="13">
                <c:v>1.147826086956522</c:v>
              </c:pt>
              <c:pt idx="14">
                <c:v>1.346938775510204</c:v>
              </c:pt>
              <c:pt idx="15">
                <c:v>0.95238095238095244</c:v>
              </c:pt>
              <c:pt idx="16">
                <c:v>0.97752808988763829</c:v>
              </c:pt>
              <c:pt idx="17">
                <c:v>0.79285714285714259</c:v>
              </c:pt>
              <c:pt idx="18">
                <c:v>1.0769230769230769</c:v>
              </c:pt>
              <c:pt idx="19">
                <c:v>1.0096153846153846</c:v>
              </c:pt>
              <c:pt idx="20">
                <c:v>0.8175182481751827</c:v>
              </c:pt>
              <c:pt idx="21">
                <c:v>0.83464566929133865</c:v>
              </c:pt>
              <c:pt idx="22">
                <c:v>1.1386138613861434</c:v>
              </c:pt>
              <c:pt idx="23">
                <c:v>0.88888888888888895</c:v>
              </c:pt>
              <c:pt idx="24">
                <c:v>1.3934426229508201</c:v>
              </c:pt>
              <c:pt idx="25">
                <c:v>0.8271604938271605</c:v>
              </c:pt>
              <c:pt idx="26">
                <c:v>0.9506172839506174</c:v>
              </c:pt>
              <c:pt idx="27">
                <c:v>0.89873417721519144</c:v>
              </c:pt>
              <c:pt idx="28">
                <c:v>0.9285714285714286</c:v>
              </c:pt>
            </c:numLit>
          </c:val>
        </c:ser>
        <c:axId val="51947392"/>
        <c:axId val="51948928"/>
      </c:radarChart>
      <c:catAx>
        <c:axId val="51947392"/>
        <c:scaling>
          <c:orientation val="minMax"/>
        </c:scaling>
        <c:axPos val="b"/>
        <c:majorGridlines>
          <c:spPr>
            <a:ln w="3175">
              <a:solidFill>
                <a:srgbClr val="333333"/>
              </a:solidFill>
              <a:prstDash val="solid"/>
            </a:ln>
          </c:spPr>
        </c:majorGridlines>
        <c:numFmt formatCode="0000" sourceLinked="0"/>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51948928"/>
        <c:crosses val="autoZero"/>
        <c:lblAlgn val="ctr"/>
        <c:lblOffset val="100"/>
      </c:catAx>
      <c:valAx>
        <c:axId val="51948928"/>
        <c:scaling>
          <c:orientation val="minMax"/>
          <c:max val="1.8"/>
          <c:min val="0"/>
        </c:scaling>
        <c:axPos val="l"/>
        <c:majorGridlines>
          <c:spPr>
            <a:ln w="3175">
              <a:solidFill>
                <a:srgbClr val="333333"/>
              </a:solidFill>
              <a:prstDash val="solid"/>
            </a:ln>
          </c:spPr>
        </c:majorGridlines>
        <c:numFmt formatCode="0.0" sourceLinked="0"/>
        <c:majorTickMark val="cross"/>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51947392"/>
        <c:crosses val="autoZero"/>
        <c:crossBetween val="between"/>
        <c:majorUnit val="0.5"/>
        <c:minorUnit val="0.5"/>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20495571348410374"/>
          <c:y val="6.3777172084258704E-2"/>
          <c:w val="0.59008884931312322"/>
          <c:h val="0.77852648226663979"/>
        </c:manualLayout>
      </c:layout>
      <c:radarChart>
        <c:radarStyle val="marker"/>
        <c:ser>
          <c:idx val="1"/>
          <c:order val="0"/>
          <c:spPr>
            <a:ln w="28575" cap="flat" cmpd="sng" algn="ctr">
              <a:solidFill>
                <a:schemeClr val="accent2"/>
              </a:solidFill>
              <a:prstDash val="solid"/>
            </a:ln>
            <a:effectLst/>
          </c:spPr>
          <c:marker>
            <c:symbol val="none"/>
          </c:marker>
          <c:cat>
            <c:strLit>
              <c:ptCount val="29"/>
              <c:pt idx="0">
                <c:v>Alemanha</c:v>
              </c:pt>
              <c:pt idx="1">
                <c:v>Áustria</c:v>
              </c:pt>
              <c:pt idx="2">
                <c:v>Bélgica</c:v>
              </c:pt>
              <c:pt idx="3">
                <c:v>Chipre (3)</c:v>
              </c:pt>
              <c:pt idx="4">
                <c:v>Eslováquia</c:v>
              </c:pt>
              <c:pt idx="5">
                <c:v>Eslovénia (3)</c:v>
              </c:pt>
              <c:pt idx="6">
                <c:v>Espanha</c:v>
              </c:pt>
              <c:pt idx="7">
                <c:v>Estónia (2) </c:v>
              </c:pt>
              <c:pt idx="8">
                <c:v>Finlândia</c:v>
              </c:pt>
              <c:pt idx="9">
                <c:v>França</c:v>
              </c:pt>
              <c:pt idx="10">
                <c:v>Grécia (1)</c:v>
              </c:pt>
              <c:pt idx="11">
                <c:v>Holanda</c:v>
              </c:pt>
              <c:pt idx="12">
                <c:v>Irlanda</c:v>
              </c:pt>
              <c:pt idx="13">
                <c:v>Itália</c:v>
              </c:pt>
              <c:pt idx="14">
                <c:v>Luxemburgo</c:v>
              </c:pt>
              <c:pt idx="15">
                <c:v>Malta</c:v>
              </c:pt>
              <c:pt idx="16">
                <c:v>Portugal</c:v>
              </c:pt>
              <c:pt idx="17">
                <c:v>Bulgária</c:v>
              </c:pt>
              <c:pt idx="18">
                <c:v>Dinamarca </c:v>
              </c:pt>
              <c:pt idx="19">
                <c:v>Hungria (2)</c:v>
              </c:pt>
              <c:pt idx="20">
                <c:v>Letónia (1)</c:v>
              </c:pt>
              <c:pt idx="21">
                <c:v>Lituânia </c:v>
              </c:pt>
              <c:pt idx="22">
                <c:v>Polónia</c:v>
              </c:pt>
              <c:pt idx="23">
                <c:v>Reino Unido (1)</c:v>
              </c:pt>
              <c:pt idx="24">
                <c:v>República Checa</c:v>
              </c:pt>
              <c:pt idx="25">
                <c:v>Roménia (3)</c:v>
              </c:pt>
              <c:pt idx="26">
                <c:v>Suécia</c:v>
              </c:pt>
              <c:pt idx="27">
                <c:v>Estados Unidos</c:v>
              </c:pt>
              <c:pt idx="28">
                <c:v>Japão (2)</c:v>
              </c:pt>
            </c:strLit>
          </c:cat>
          <c:val>
            <c:numLit>
              <c:formatCode>General</c:formatCode>
              <c:ptCount val="29"/>
              <c:pt idx="0">
                <c:v>0.89285714285714257</c:v>
              </c:pt>
              <c:pt idx="1">
                <c:v>0.97916666666666652</c:v>
              </c:pt>
              <c:pt idx="2">
                <c:v>0.91111111111111098</c:v>
              </c:pt>
              <c:pt idx="3">
                <c:v>0.95783132530120452</c:v>
              </c:pt>
              <c:pt idx="4">
                <c:v>1.1102941176470578</c:v>
              </c:pt>
              <c:pt idx="5">
                <c:v>1.203883495145627</c:v>
              </c:pt>
              <c:pt idx="6">
                <c:v>1.049429657794668</c:v>
              </c:pt>
              <c:pt idx="7">
                <c:v>1.0243902439024359</c:v>
              </c:pt>
              <c:pt idx="8">
                <c:v>0.81521739130434756</c:v>
              </c:pt>
              <c:pt idx="9">
                <c:v>1.0185185185185215</c:v>
              </c:pt>
              <c:pt idx="10">
                <c:v>1.2614107883817427</c:v>
              </c:pt>
              <c:pt idx="11">
                <c:v>0.85915492957746453</c:v>
              </c:pt>
              <c:pt idx="12">
                <c:v>0.71794871794872028</c:v>
              </c:pt>
              <c:pt idx="13">
                <c:v>1.147826086956522</c:v>
              </c:pt>
              <c:pt idx="14">
                <c:v>1.346938775510204</c:v>
              </c:pt>
              <c:pt idx="15">
                <c:v>0.95238095238095244</c:v>
              </c:pt>
              <c:pt idx="16">
                <c:v>0.97752808988763829</c:v>
              </c:pt>
              <c:pt idx="17">
                <c:v>0.79285714285714259</c:v>
              </c:pt>
              <c:pt idx="18">
                <c:v>1.0769230769230769</c:v>
              </c:pt>
              <c:pt idx="19">
                <c:v>1.0096153846153846</c:v>
              </c:pt>
              <c:pt idx="20">
                <c:v>0.8175182481751827</c:v>
              </c:pt>
              <c:pt idx="21">
                <c:v>0.83464566929133865</c:v>
              </c:pt>
              <c:pt idx="22">
                <c:v>1.1386138613861434</c:v>
              </c:pt>
              <c:pt idx="23">
                <c:v>0.88888888888888895</c:v>
              </c:pt>
              <c:pt idx="24">
                <c:v>1.3934426229508201</c:v>
              </c:pt>
              <c:pt idx="25">
                <c:v>0.8271604938271605</c:v>
              </c:pt>
              <c:pt idx="26">
                <c:v>0.9506172839506174</c:v>
              </c:pt>
              <c:pt idx="27">
                <c:v>0.89873417721519144</c:v>
              </c:pt>
              <c:pt idx="28">
                <c:v>0.9285714285714286</c:v>
              </c:pt>
            </c:numLit>
          </c:val>
        </c:ser>
        <c:axId val="51980544"/>
        <c:axId val="51982336"/>
      </c:radarChart>
      <c:catAx>
        <c:axId val="51980544"/>
        <c:scaling>
          <c:orientation val="minMax"/>
        </c:scaling>
        <c:axPos val="b"/>
        <c:majorGridlines>
          <c:spPr>
            <a:ln w="3175">
              <a:solidFill>
                <a:srgbClr val="333333"/>
              </a:solidFill>
              <a:prstDash val="solid"/>
            </a:ln>
          </c:spPr>
        </c:majorGridlines>
        <c:numFmt formatCode="0000" sourceLinked="0"/>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51982336"/>
        <c:crosses val="autoZero"/>
        <c:lblAlgn val="ctr"/>
        <c:lblOffset val="100"/>
      </c:catAx>
      <c:valAx>
        <c:axId val="51982336"/>
        <c:scaling>
          <c:orientation val="minMax"/>
          <c:max val="1.8"/>
          <c:min val="0"/>
        </c:scaling>
        <c:axPos val="l"/>
        <c:majorGridlines>
          <c:spPr>
            <a:ln w="3175">
              <a:solidFill>
                <a:srgbClr val="333333"/>
              </a:solidFill>
              <a:prstDash val="solid"/>
            </a:ln>
          </c:spPr>
        </c:majorGridlines>
        <c:numFmt formatCode="0.0" sourceLinked="0"/>
        <c:majorTickMark val="cross"/>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51980544"/>
        <c:crosses val="autoZero"/>
        <c:crossBetween val="between"/>
        <c:majorUnit val="0.5"/>
        <c:minorUnit val="0.5"/>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95798016"/>
        <c:axId val="97133312"/>
      </c:barChart>
      <c:catAx>
        <c:axId val="95798016"/>
        <c:scaling>
          <c:orientation val="maxMin"/>
        </c:scaling>
        <c:axPos val="l"/>
        <c:majorTickMark val="none"/>
        <c:tickLblPos val="none"/>
        <c:spPr>
          <a:ln w="3175">
            <a:solidFill>
              <a:srgbClr val="333333"/>
            </a:solidFill>
            <a:prstDash val="solid"/>
          </a:ln>
        </c:spPr>
        <c:crossAx val="97133312"/>
        <c:crosses val="autoZero"/>
        <c:auto val="1"/>
        <c:lblAlgn val="ctr"/>
        <c:lblOffset val="100"/>
        <c:tickMarkSkip val="1"/>
      </c:catAx>
      <c:valAx>
        <c:axId val="97133312"/>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95798016"/>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112017792"/>
        <c:axId val="112020096"/>
      </c:barChart>
      <c:catAx>
        <c:axId val="112017792"/>
        <c:scaling>
          <c:orientation val="maxMin"/>
        </c:scaling>
        <c:axPos val="l"/>
        <c:majorTickMark val="none"/>
        <c:tickLblPos val="none"/>
        <c:spPr>
          <a:ln w="3175">
            <a:solidFill>
              <a:srgbClr val="333333"/>
            </a:solidFill>
            <a:prstDash val="solid"/>
          </a:ln>
        </c:spPr>
        <c:crossAx val="112020096"/>
        <c:crosses val="autoZero"/>
        <c:auto val="1"/>
        <c:lblAlgn val="ctr"/>
        <c:lblOffset val="100"/>
        <c:tickMarkSkip val="1"/>
      </c:catAx>
      <c:valAx>
        <c:axId val="112020096"/>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112017792"/>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114458624"/>
        <c:axId val="114460928"/>
      </c:barChart>
      <c:catAx>
        <c:axId val="114458624"/>
        <c:scaling>
          <c:orientation val="maxMin"/>
        </c:scaling>
        <c:axPos val="l"/>
        <c:majorTickMark val="none"/>
        <c:tickLblPos val="none"/>
        <c:spPr>
          <a:ln w="3175">
            <a:solidFill>
              <a:srgbClr val="333333"/>
            </a:solidFill>
            <a:prstDash val="solid"/>
          </a:ln>
        </c:spPr>
        <c:crossAx val="114460928"/>
        <c:crosses val="autoZero"/>
        <c:auto val="1"/>
        <c:lblAlgn val="ctr"/>
        <c:lblOffset val="100"/>
        <c:tickMarkSkip val="1"/>
      </c:catAx>
      <c:valAx>
        <c:axId val="114460928"/>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114458624"/>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9451516222501612E-3"/>
          <c:y val="4.0812466903701175E-2"/>
          <c:w val="0.9788134839532836"/>
          <c:h val="0.93403579928657465"/>
        </c:manualLayout>
      </c:layout>
      <c:barChart>
        <c:barDir val="bar"/>
        <c:grouping val="clustered"/>
        <c:ser>
          <c:idx val="0"/>
          <c:order val="0"/>
          <c:spPr>
            <a:solidFill>
              <a:schemeClr val="accent4"/>
            </a:solidFill>
            <a:ln w="12700">
              <a:solidFill>
                <a:srgbClr val="FFFFFF"/>
              </a:solidFill>
              <a:prstDash val="solid"/>
            </a:ln>
          </c:spPr>
          <c:val>
            <c:numRef>
              <c:f>'16irct'!$J$65:$J$74</c:f>
              <c:numCache>
                <c:formatCode>0.0</c:formatCode>
                <c:ptCount val="10"/>
                <c:pt idx="0">
                  <c:v>3.5664467483506268</c:v>
                </c:pt>
                <c:pt idx="1">
                  <c:v>3.061047914826176</c:v>
                </c:pt>
                <c:pt idx="2">
                  <c:v>1.8841009561741728</c:v>
                </c:pt>
                <c:pt idx="3">
                  <c:v>0.99894323370486315</c:v>
                </c:pt>
                <c:pt idx="4">
                  <c:v>0.9648666934685135</c:v>
                </c:pt>
                <c:pt idx="5">
                  <c:v>-14.360722883691546</c:v>
                </c:pt>
                <c:pt idx="6">
                  <c:v>-9.6987081553539305</c:v>
                </c:pt>
                <c:pt idx="7">
                  <c:v>-8.9557361440180667</c:v>
                </c:pt>
                <c:pt idx="8">
                  <c:v>-2.508794309791651</c:v>
                </c:pt>
                <c:pt idx="9">
                  <c:v>-2.4643968001331507</c:v>
                </c:pt>
              </c:numCache>
            </c:numRef>
          </c:val>
        </c:ser>
        <c:gapWidth val="80"/>
        <c:axId val="118336128"/>
        <c:axId val="118615040"/>
      </c:barChart>
      <c:catAx>
        <c:axId val="118336128"/>
        <c:scaling>
          <c:orientation val="maxMin"/>
        </c:scaling>
        <c:delete val="1"/>
        <c:axPos val="l"/>
        <c:majorTickMark val="none"/>
        <c:tickLblPos val="none"/>
        <c:crossAx val="118615040"/>
        <c:crossesAt val="0"/>
        <c:auto val="1"/>
        <c:lblAlgn val="ctr"/>
        <c:lblOffset val="100"/>
      </c:catAx>
      <c:valAx>
        <c:axId val="118615040"/>
        <c:scaling>
          <c:orientation val="minMax"/>
          <c:max val="5"/>
          <c:min val="-15"/>
        </c:scaling>
        <c:axPos val="t"/>
        <c:numFmt formatCode="0.0" sourceLinked="1"/>
        <c:majorTickMark val="none"/>
        <c:tickLblPos val="none"/>
        <c:spPr>
          <a:ln w="9525">
            <a:noFill/>
          </a:ln>
        </c:spPr>
        <c:crossAx val="118336128"/>
        <c:crosses val="autoZero"/>
        <c:crossBetween val="between"/>
      </c:valAx>
      <c:spPr>
        <a:noFill/>
      </c:spPr>
    </c:plotArea>
    <c:plotVisOnly val="1"/>
    <c:dispBlanksAs val="gap"/>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2511"/>
          <c:y val="5.6803307963070558E-2"/>
        </c:manualLayout>
      </c:layout>
      <c:spPr>
        <a:noFill/>
        <a:ln w="25400">
          <a:noFill/>
        </a:ln>
      </c:spPr>
    </c:title>
    <c:plotArea>
      <c:layout>
        <c:manualLayout>
          <c:layoutTarget val="inner"/>
          <c:xMode val="edge"/>
          <c:yMode val="edge"/>
          <c:x val="0.28422775778271936"/>
          <c:y val="0.25193893811674128"/>
          <c:w val="0.68682615202571895"/>
          <c:h val="0.66089096625960186"/>
        </c:manualLayout>
      </c:layout>
      <c:barChart>
        <c:barDir val="bar"/>
        <c:grouping val="clustered"/>
        <c:ser>
          <c:idx val="0"/>
          <c:order val="0"/>
          <c:spPr>
            <a:solidFill>
              <a:schemeClr val="bg1">
                <a:lumMod val="65000"/>
                <a:alpha val="91000"/>
              </a:schemeClr>
            </a:solidFill>
            <a:ln w="12700">
              <a:solidFill>
                <a:srgbClr val="808080"/>
              </a:solidFill>
              <a:prstDash val="solid"/>
            </a:ln>
          </c:spPr>
          <c:dPt>
            <c:idx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Val val="1"/>
          </c:dLbls>
          <c:cat>
            <c:strLit>
              <c:ptCount val="2"/>
              <c:pt idx="0">
                <c:v> Feminino</c:v>
              </c:pt>
              <c:pt idx="1">
                <c:v> Masculino</c:v>
              </c:pt>
            </c:strLit>
          </c:cat>
          <c:val>
            <c:numLit>
              <c:formatCode>General</c:formatCode>
              <c:ptCount val="2"/>
              <c:pt idx="0">
                <c:v>135743</c:v>
              </c:pt>
              <c:pt idx="1">
                <c:v>129516</c:v>
              </c:pt>
            </c:numLit>
          </c:val>
        </c:ser>
        <c:gapWidth val="120"/>
        <c:axId val="132593152"/>
        <c:axId val="132595072"/>
      </c:barChart>
      <c:catAx>
        <c:axId val="132593152"/>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32595072"/>
        <c:crosses val="autoZero"/>
        <c:auto val="1"/>
        <c:lblAlgn val="ctr"/>
        <c:lblOffset val="100"/>
        <c:tickLblSkip val="1"/>
        <c:tickMarkSkip val="1"/>
      </c:catAx>
      <c:valAx>
        <c:axId val="132595072"/>
        <c:scaling>
          <c:orientation val="minMax"/>
          <c:max val="200000"/>
        </c:scaling>
        <c:delete val="1"/>
        <c:axPos val="b"/>
        <c:majorGridlines>
          <c:spPr>
            <a:ln w="3175">
              <a:solidFill>
                <a:srgbClr val="FFF2E5"/>
              </a:solidFill>
              <a:prstDash val="sysDash"/>
            </a:ln>
          </c:spPr>
        </c:majorGridlines>
        <c:numFmt formatCode="General" sourceLinked="1"/>
        <c:tickLblPos val="none"/>
        <c:crossAx val="132593152"/>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51"/>
          <c:y val="2.9868411235183037E-2"/>
        </c:manualLayout>
      </c:layout>
      <c:spPr>
        <a:noFill/>
        <a:ln w="25400">
          <a:noFill/>
        </a:ln>
      </c:spPr>
    </c:title>
    <c:plotArea>
      <c:layout>
        <c:manualLayout>
          <c:layoutTarget val="inner"/>
          <c:xMode val="edge"/>
          <c:yMode val="edge"/>
          <c:x val="0.38758407553170743"/>
          <c:y val="0.1245136186770428"/>
          <c:w val="0.56324230255689633"/>
          <c:h val="0.81076438567995457"/>
        </c:manualLayout>
      </c:layout>
      <c:barChart>
        <c:barDir val="bar"/>
        <c:grouping val="clustered"/>
        <c:ser>
          <c:idx val="0"/>
          <c:order val="0"/>
          <c:spPr>
            <a:solidFill>
              <a:srgbClr val="C0C0C0"/>
            </a:solidFill>
            <a:ln w="12700">
              <a:solidFill>
                <a:srgbClr val="808080"/>
              </a:solidFill>
              <a:prstDash val="solid"/>
            </a:ln>
          </c:spPr>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Val val="1"/>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92095</c:v>
              </c:pt>
              <c:pt idx="1">
                <c:v>5092</c:v>
              </c:pt>
              <c:pt idx="2">
                <c:v>5230</c:v>
              </c:pt>
              <c:pt idx="3">
                <c:v>20195</c:v>
              </c:pt>
              <c:pt idx="4">
                <c:v>15475</c:v>
              </c:pt>
              <c:pt idx="5">
                <c:v>16258</c:v>
              </c:pt>
              <c:pt idx="6">
                <c:v>19643</c:v>
              </c:pt>
              <c:pt idx="7">
                <c:v>21361</c:v>
              </c:pt>
              <c:pt idx="8">
                <c:v>21578</c:v>
              </c:pt>
              <c:pt idx="9">
                <c:v>19814</c:v>
              </c:pt>
              <c:pt idx="10">
                <c:v>15958</c:v>
              </c:pt>
              <c:pt idx="11">
                <c:v>10413</c:v>
              </c:pt>
              <c:pt idx="12">
                <c:v>2147</c:v>
              </c:pt>
            </c:numLit>
          </c:val>
        </c:ser>
        <c:gapWidth val="30"/>
        <c:axId val="201868032"/>
        <c:axId val="201869568"/>
      </c:barChart>
      <c:catAx>
        <c:axId val="201868032"/>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201869568"/>
        <c:crosses val="autoZero"/>
        <c:auto val="1"/>
        <c:lblAlgn val="ctr"/>
        <c:lblOffset val="100"/>
        <c:tickLblSkip val="1"/>
        <c:tickMarkSkip val="1"/>
      </c:catAx>
      <c:valAx>
        <c:axId val="201869568"/>
        <c:scaling>
          <c:orientation val="minMax"/>
          <c:max val="140000"/>
          <c:min val="0"/>
        </c:scaling>
        <c:axPos val="b"/>
        <c:majorGridlines>
          <c:spPr>
            <a:ln w="3175">
              <a:solidFill>
                <a:srgbClr val="FFF2E5"/>
              </a:solidFill>
              <a:prstDash val="sysDash"/>
            </a:ln>
          </c:spPr>
        </c:majorGridlines>
        <c:numFmt formatCode="General"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201868032"/>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spPr>
        <a:noFill/>
        <a:ln w="25400">
          <a:noFill/>
        </a:ln>
      </c:spPr>
    </c:title>
    <c:plotArea>
      <c:layout>
        <c:manualLayout>
          <c:layoutTarget val="inner"/>
          <c:xMode val="edge"/>
          <c:yMode val="edge"/>
          <c:x val="0.41081417121571256"/>
          <c:y val="0.19148891129753196"/>
          <c:w val="0.53736636578963348"/>
          <c:h val="0.78169166183927363"/>
        </c:manualLayout>
      </c:layout>
      <c:barChart>
        <c:barDir val="bar"/>
        <c:grouping val="clustered"/>
        <c:ser>
          <c:idx val="0"/>
          <c:order val="0"/>
          <c:spPr>
            <a:solidFill>
              <a:schemeClr val="tx2"/>
            </a:solidFill>
            <a:ln w="12700">
              <a:solidFill>
                <a:schemeClr val="tx2"/>
              </a:solidFill>
              <a:prstDash val="solid"/>
            </a:ln>
          </c:spPr>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4874</c:v>
                </c:pt>
                <c:pt idx="1">
                  <c:v>1856</c:v>
                </c:pt>
                <c:pt idx="2">
                  <c:v>4428</c:v>
                </c:pt>
                <c:pt idx="3">
                  <c:v>818</c:v>
                </c:pt>
                <c:pt idx="4">
                  <c:v>1599</c:v>
                </c:pt>
                <c:pt idx="5">
                  <c:v>3805</c:v>
                </c:pt>
                <c:pt idx="6">
                  <c:v>1456</c:v>
                </c:pt>
                <c:pt idx="7">
                  <c:v>3957</c:v>
                </c:pt>
                <c:pt idx="8">
                  <c:v>1407</c:v>
                </c:pt>
                <c:pt idx="9">
                  <c:v>2607</c:v>
                </c:pt>
                <c:pt idx="10">
                  <c:v>21752</c:v>
                </c:pt>
                <c:pt idx="11">
                  <c:v>1386</c:v>
                </c:pt>
                <c:pt idx="12">
                  <c:v>31126</c:v>
                </c:pt>
                <c:pt idx="13">
                  <c:v>2746</c:v>
                </c:pt>
                <c:pt idx="14">
                  <c:v>8819</c:v>
                </c:pt>
                <c:pt idx="15">
                  <c:v>1315</c:v>
                </c:pt>
                <c:pt idx="16">
                  <c:v>2491</c:v>
                </c:pt>
                <c:pt idx="17">
                  <c:v>3507</c:v>
                </c:pt>
                <c:pt idx="18">
                  <c:v>5705</c:v>
                </c:pt>
                <c:pt idx="19">
                  <c:v>2071</c:v>
                </c:pt>
              </c:numCache>
            </c:numRef>
          </c:val>
        </c:ser>
        <c:gapWidth val="30"/>
        <c:axId val="203918720"/>
        <c:axId val="51405952"/>
      </c:barChart>
      <c:catAx>
        <c:axId val="203918720"/>
        <c:scaling>
          <c:orientation val="maxMin"/>
        </c:scaling>
        <c:axPos val="l"/>
        <c:numFmt formatCode="General" sourceLinked="1"/>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51405952"/>
        <c:crosses val="autoZero"/>
        <c:auto val="1"/>
        <c:lblAlgn val="ctr"/>
        <c:lblOffset val="100"/>
        <c:tickLblSkip val="1"/>
        <c:tickMarkSkip val="1"/>
      </c:catAx>
      <c:valAx>
        <c:axId val="51405952"/>
        <c:scaling>
          <c:orientation val="minMax"/>
          <c:max val="35000"/>
          <c:min val="0"/>
        </c:scaling>
        <c:axPos val="t"/>
        <c:majorGridlines>
          <c:spPr>
            <a:ln w="3175">
              <a:solidFill>
                <a:srgbClr val="FFF2E5"/>
              </a:solidFill>
              <a:prstDash val="sysDash"/>
            </a:ln>
          </c:spPr>
        </c:majorGridlines>
        <c:numFmt formatCode="#,##0"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203918720"/>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pt-PT"/>
  <c:chart>
    <c:autoTitleDeleted val="1"/>
    <c:plotArea>
      <c:layout>
        <c:manualLayout>
          <c:layoutTarget val="inner"/>
          <c:xMode val="edge"/>
          <c:yMode val="edge"/>
          <c:x val="5.5617352614015575E-3"/>
          <c:y val="0"/>
          <c:w val="0.98998887652955225"/>
          <c:h val="0.57699714017843762"/>
        </c:manualLayout>
      </c:layout>
      <c:lineChart>
        <c:grouping val="standard"/>
        <c:ser>
          <c:idx val="0"/>
          <c:order val="0"/>
          <c:spPr>
            <a:ln>
              <a:noFill/>
            </a:ln>
          </c:spPr>
          <c:dLbls>
            <c:dLbl>
              <c:idx val="0"/>
              <c:layout>
                <c:manualLayout>
                  <c:x val="-3.2906904434498521E-2"/>
                  <c:y val="-1.2759863479323619E-2"/>
                </c:manualLayout>
              </c:layout>
              <c:showVal val="1"/>
            </c:dLbl>
            <c:dLbl>
              <c:idx val="1"/>
              <c:layout>
                <c:manualLayout>
                  <c:x val="-3.7912524560681289E-2"/>
                  <c:y val="-7.2720694912495462E-3"/>
                </c:manualLayout>
              </c:layout>
              <c:showVal val="1"/>
            </c:dLbl>
            <c:dLbl>
              <c:idx val="2"/>
              <c:layout>
                <c:manualLayout>
                  <c:x val="-4.0693333800460724E-2"/>
                  <c:y val="-1.1368757514942427E-2"/>
                </c:manualLayout>
              </c:layout>
              <c:showVal val="1"/>
            </c:dLbl>
            <c:dLbl>
              <c:idx val="3"/>
              <c:layout>
                <c:manualLayout>
                  <c:x val="-4.0137218665241926E-2"/>
                  <c:y val="-9.204391059214518E-3"/>
                </c:manualLayout>
              </c:layout>
              <c:showVal val="1"/>
            </c:dLbl>
            <c:dLbl>
              <c:idx val="4"/>
              <c:layout>
                <c:manualLayout>
                  <c:x val="-3.9580986748180398E-2"/>
                  <c:y val="-8.0836194058725407E-3"/>
                </c:manualLayout>
              </c:layout>
              <c:showVal val="1"/>
            </c:dLbl>
            <c:dLbl>
              <c:idx val="5"/>
              <c:layout>
                <c:manualLayout>
                  <c:x val="-4.0137218665241919E-2"/>
                  <c:y val="-9.6292280683967311E-3"/>
                </c:manualLayout>
              </c:layout>
              <c:showVal val="1"/>
            </c:dLbl>
            <c:dLbl>
              <c:idx val="6"/>
              <c:layout>
                <c:manualLayout>
                  <c:x val="-4.0693333800460724E-2"/>
                  <c:y val="-1.0711699074094298E-2"/>
                </c:manualLayout>
              </c:layout>
              <c:showVal val="1"/>
            </c:dLbl>
            <c:dLbl>
              <c:idx val="7"/>
              <c:layout>
                <c:manualLayout>
                  <c:x val="-3.9024871612961615E-2"/>
                  <c:y val="-1.0557031056413977E-2"/>
                </c:manualLayout>
              </c:layout>
              <c:showVal val="1"/>
            </c:dLbl>
            <c:dLbl>
              <c:idx val="8"/>
              <c:layout>
                <c:manualLayout>
                  <c:x val="-4.0693333800460724E-2"/>
                  <c:y val="-1.2991674674859661E-2"/>
                </c:manualLayout>
              </c:layout>
              <c:showVal val="1"/>
            </c:dLbl>
            <c:dLbl>
              <c:idx val="9"/>
              <c:layout>
                <c:manualLayout>
                  <c:x val="-4.0137218665241954E-2"/>
                  <c:y val="-1.4499227606331926E-2"/>
                </c:manualLayout>
              </c:layout>
              <c:showVal val="1"/>
            </c:dLbl>
            <c:dLbl>
              <c:idx val="10"/>
              <c:layout>
                <c:manualLayout>
                  <c:x val="-4.0693333800460724E-2"/>
                  <c:y val="-9.204391059214518E-3"/>
                </c:manualLayout>
              </c:layout>
              <c:showVal val="1"/>
            </c:dLbl>
            <c:dLbl>
              <c:idx val="11"/>
              <c:layout>
                <c:manualLayout>
                  <c:x val="-4.0137218665241892E-2"/>
                  <c:y val="-1.3184808659721861E-2"/>
                </c:manualLayout>
              </c:layout>
              <c:showVal val="1"/>
            </c:dLbl>
            <c:dLbl>
              <c:idx val="12"/>
              <c:layout>
                <c:manualLayout>
                  <c:x val="-4.0693333800460814E-2"/>
                  <c:y val="-1.0247734819580821E-2"/>
                </c:manualLayout>
              </c:layout>
              <c:showVal val="1"/>
            </c:dLbl>
            <c:dLbl>
              <c:idx val="13"/>
              <c:layout>
                <c:manualLayout>
                  <c:x val="-3.9024871612961635E-2"/>
                  <c:y val="-5.8031366221283024E-3"/>
                </c:manualLayout>
              </c:layout>
              <c:showVal val="1"/>
            </c:dLbl>
            <c:dLbl>
              <c:idx val="14"/>
              <c:layout>
                <c:manualLayout>
                  <c:x val="-3.9580986748180363E-2"/>
                  <c:y val="-8.315646943842089E-3"/>
                </c:manualLayout>
              </c:layout>
              <c:showVal val="1"/>
            </c:dLbl>
            <c:dLbl>
              <c:idx val="15"/>
              <c:layout>
                <c:manualLayout>
                  <c:x val="-4.3474259822082827E-2"/>
                  <c:y val="-3.9483684681477296E-3"/>
                </c:manualLayout>
              </c:layout>
              <c:showVal val="1"/>
            </c:dLbl>
            <c:dLbl>
              <c:idx val="16"/>
              <c:layout>
                <c:manualLayout>
                  <c:x val="-3.9580986748180357E-2"/>
                  <c:y val="-6.2669753556319494E-3"/>
                </c:manualLayout>
              </c:layout>
              <c:showVal val="1"/>
            </c:dLbl>
            <c:dLbl>
              <c:idx val="17"/>
              <c:layout>
                <c:manualLayout>
                  <c:x val="-4.0137218665241961E-2"/>
                  <c:y val="-1.2760028798863329E-2"/>
                </c:manualLayout>
              </c:layout>
              <c:showVal val="1"/>
            </c:dLbl>
            <c:dLbl>
              <c:idx val="18"/>
              <c:layout>
                <c:manualLayout>
                  <c:x val="-4.0693333800460724E-2"/>
                  <c:y val="-7.0400705274413083E-3"/>
                </c:manualLayout>
              </c:layout>
              <c:showVal val="1"/>
            </c:dLbl>
            <c:dLbl>
              <c:idx val="19"/>
              <c:layout>
                <c:manualLayout>
                  <c:x val="-1.5829845223481423E-2"/>
                  <c:y val="-1.078898493029379E-2"/>
                </c:manualLayout>
              </c:layout>
              <c:showVal val="1"/>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Val val="1"/>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86.6698669344715</c:v>
                </c:pt>
                <c:pt idx="1">
                  <c:v>84.320926138538098</c:v>
                </c:pt>
                <c:pt idx="2">
                  <c:v>83.889937363575996</c:v>
                </c:pt>
                <c:pt idx="3">
                  <c:v>91.952115183246093</c:v>
                </c:pt>
                <c:pt idx="4">
                  <c:v>79.784998714322398</c:v>
                </c:pt>
                <c:pt idx="5">
                  <c:v>90.850578594487203</c:v>
                </c:pt>
                <c:pt idx="6">
                  <c:v>83.481882291936699</c:v>
                </c:pt>
                <c:pt idx="7">
                  <c:v>85.715549170551895</c:v>
                </c:pt>
                <c:pt idx="8">
                  <c:v>78.292377347911398</c:v>
                </c:pt>
                <c:pt idx="9">
                  <c:v>87.853106779661005</c:v>
                </c:pt>
                <c:pt idx="10">
                  <c:v>84.697427376554202</c:v>
                </c:pt>
                <c:pt idx="11">
                  <c:v>81.597703252032503</c:v>
                </c:pt>
                <c:pt idx="12">
                  <c:v>83.987992699287105</c:v>
                </c:pt>
                <c:pt idx="13">
                  <c:v>83.927385334501906</c:v>
                </c:pt>
                <c:pt idx="14">
                  <c:v>86.153543858065106</c:v>
                </c:pt>
                <c:pt idx="15">
                  <c:v>87.803057462956303</c:v>
                </c:pt>
                <c:pt idx="16">
                  <c:v>88.112677292263598</c:v>
                </c:pt>
                <c:pt idx="17">
                  <c:v>81.936673786638195</c:v>
                </c:pt>
                <c:pt idx="18">
                  <c:v>65.170122465781603</c:v>
                </c:pt>
                <c:pt idx="19">
                  <c:v>80.621666370265004</c:v>
                </c:pt>
              </c:numCache>
            </c:numRef>
          </c:val>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83.28</c:v>
                </c:pt>
                <c:pt idx="1">
                  <c:v>83.28</c:v>
                </c:pt>
                <c:pt idx="2">
                  <c:v>83.28</c:v>
                </c:pt>
                <c:pt idx="3">
                  <c:v>83.28</c:v>
                </c:pt>
                <c:pt idx="4">
                  <c:v>83.28</c:v>
                </c:pt>
                <c:pt idx="5">
                  <c:v>83.28</c:v>
                </c:pt>
                <c:pt idx="6">
                  <c:v>83.28</c:v>
                </c:pt>
                <c:pt idx="7">
                  <c:v>83.28</c:v>
                </c:pt>
                <c:pt idx="8">
                  <c:v>83.28</c:v>
                </c:pt>
                <c:pt idx="9">
                  <c:v>83.28</c:v>
                </c:pt>
                <c:pt idx="10">
                  <c:v>83.28</c:v>
                </c:pt>
                <c:pt idx="11">
                  <c:v>83.28</c:v>
                </c:pt>
                <c:pt idx="12">
                  <c:v>83.28</c:v>
                </c:pt>
                <c:pt idx="13">
                  <c:v>83.28</c:v>
                </c:pt>
                <c:pt idx="14">
                  <c:v>83.28</c:v>
                </c:pt>
                <c:pt idx="15">
                  <c:v>83.28</c:v>
                </c:pt>
                <c:pt idx="16">
                  <c:v>83.28</c:v>
                </c:pt>
                <c:pt idx="17">
                  <c:v>83.28</c:v>
                </c:pt>
                <c:pt idx="18">
                  <c:v>83.28</c:v>
                </c:pt>
                <c:pt idx="19">
                  <c:v>83.28</c:v>
                </c:pt>
              </c:numCache>
            </c:numRef>
          </c:val>
        </c:ser>
        <c:marker val="1"/>
        <c:axId val="51426816"/>
        <c:axId val="51428352"/>
      </c:lineChart>
      <c:catAx>
        <c:axId val="51426816"/>
        <c:scaling>
          <c:orientation val="minMax"/>
        </c:scaling>
        <c:axPos val="b"/>
        <c:numFmt formatCode="General" sourceLinked="1"/>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51428352"/>
        <c:crosses val="autoZero"/>
        <c:auto val="1"/>
        <c:lblAlgn val="ctr"/>
        <c:lblOffset val="100"/>
        <c:tickLblSkip val="1"/>
        <c:tickMarkSkip val="1"/>
      </c:catAx>
      <c:valAx>
        <c:axId val="51428352"/>
        <c:scaling>
          <c:orientation val="minMax"/>
          <c:min val="64"/>
        </c:scaling>
        <c:axPos val="l"/>
        <c:numFmt formatCode="0.0" sourceLinked="1"/>
        <c:tickLblPos val="none"/>
        <c:spPr>
          <a:ln w="9525">
            <a:noFill/>
          </a:ln>
        </c:spPr>
        <c:crossAx val="51426816"/>
        <c:crosses val="autoZero"/>
        <c:crossBetween val="between"/>
      </c:valAx>
      <c:spPr>
        <a:solidFill>
          <a:srgbClr val="EBF7FF"/>
        </a:solidFill>
        <a:ln w="25400">
          <a:noFill/>
        </a:ln>
      </c:spPr>
    </c:plotArea>
    <c:plotVisOnly val="1"/>
    <c:dispBlanksAs val="gap"/>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0544" l="0.70000000000000062" r="0.70000000000000062" t="0.75000000000000544" header="0.30000000000000032" footer="0.30000000000000032"/>
    <c:pageSetup paperSize="9" orientation="landscape" horizontalDpi="1200" verticalDpi="1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image" Target="../media/image4.emf"/><Relationship Id="rId4"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oneCellAnchor>
    <xdr:from>
      <xdr:col>5</xdr:col>
      <xdr:colOff>142875</xdr:colOff>
      <xdr:row>10</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5</xdr:col>
      <xdr:colOff>219076</xdr:colOff>
      <xdr:row>33</xdr:row>
      <xdr:rowOff>76199</xdr:rowOff>
    </xdr:from>
    <xdr:to>
      <xdr:col>9</xdr:col>
      <xdr:colOff>9525</xdr:colOff>
      <xdr:row>53</xdr:row>
      <xdr:rowOff>47383</xdr:rowOff>
    </xdr:to>
    <xdr:grpSp>
      <xdr:nvGrpSpPr>
        <xdr:cNvPr id="11" name="Grupo 10"/>
        <xdr:cNvGrpSpPr/>
      </xdr:nvGrpSpPr>
      <xdr:grpSpPr>
        <a:xfrm>
          <a:off x="2828926" y="6000749"/>
          <a:ext cx="3676649" cy="3676409"/>
          <a:chOff x="3068960" y="5004048"/>
          <a:chExt cx="3384160" cy="3384160"/>
        </a:xfrm>
      </xdr:grpSpPr>
      <xdr:sp macro="" textlink="">
        <xdr:nvSpPr>
          <xdr:cNvPr id="12" name="Rectângulo 11"/>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15"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16" name="Rectângulo 15"/>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twoCellAnchor editAs="oneCell">
    <xdr:from>
      <xdr:col>1</xdr:col>
      <xdr:colOff>123825</xdr:colOff>
      <xdr:row>1</xdr:row>
      <xdr:rowOff>142875</xdr:rowOff>
    </xdr:from>
    <xdr:to>
      <xdr:col>2</xdr:col>
      <xdr:colOff>1957564</xdr:colOff>
      <xdr:row>3</xdr:row>
      <xdr:rowOff>295275</xdr:rowOff>
    </xdr:to>
    <xdr:pic>
      <xdr:nvPicPr>
        <xdr:cNvPr id="512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19075" y="238125"/>
          <a:ext cx="2005189" cy="533400"/>
        </a:xfrm>
        <a:prstGeom prst="rect">
          <a:avLst/>
        </a:prstGeom>
        <a:noFill/>
        <a:ln w="1">
          <a:noFill/>
          <a:miter lim="800000"/>
          <a:headEnd/>
          <a:tailEnd type="none" w="med" len="med"/>
        </a:ln>
        <a:effec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125515</xdr:colOff>
      <xdr:row>0</xdr:row>
      <xdr:rowOff>0</xdr:rowOff>
    </xdr:from>
    <xdr:to>
      <xdr:col>23</xdr:col>
      <xdr:colOff>11973</xdr:colOff>
      <xdr:row>1</xdr:row>
      <xdr:rowOff>8550</xdr:rowOff>
    </xdr:to>
    <xdr:grpSp>
      <xdr:nvGrpSpPr>
        <xdr:cNvPr id="2" name="Grupo 1"/>
        <xdr:cNvGrpSpPr/>
      </xdr:nvGrpSpPr>
      <xdr:grpSpPr>
        <a:xfrm>
          <a:off x="6126265" y="0"/>
          <a:ext cx="638933" cy="180000"/>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180975</xdr:colOff>
      <xdr:row>0</xdr:row>
      <xdr:rowOff>0</xdr:rowOff>
    </xdr:from>
    <xdr:to>
      <xdr:col>15</xdr:col>
      <xdr:colOff>10283</xdr:colOff>
      <xdr:row>1</xdr:row>
      <xdr:rowOff>8550</xdr:rowOff>
    </xdr:to>
    <xdr:grpSp>
      <xdr:nvGrpSpPr>
        <xdr:cNvPr id="2" name="Grupo 1"/>
        <xdr:cNvGrpSpPr/>
      </xdr:nvGrpSpPr>
      <xdr:grpSpPr>
        <a:xfrm>
          <a:off x="59340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28575</xdr:colOff>
      <xdr:row>54</xdr:row>
      <xdr:rowOff>0</xdr:rowOff>
    </xdr:from>
    <xdr:to>
      <xdr:col>16</xdr:col>
      <xdr:colOff>0</xdr:colOff>
      <xdr:row>54</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54</xdr:row>
      <xdr:rowOff>0</xdr:rowOff>
    </xdr:from>
    <xdr:to>
      <xdr:col>5</xdr:col>
      <xdr:colOff>361950</xdr:colOff>
      <xdr:row>54</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54</xdr:row>
      <xdr:rowOff>0</xdr:rowOff>
    </xdr:from>
    <xdr:to>
      <xdr:col>16</xdr:col>
      <xdr:colOff>0</xdr:colOff>
      <xdr:row>54</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54</xdr:row>
      <xdr:rowOff>0</xdr:rowOff>
    </xdr:from>
    <xdr:to>
      <xdr:col>5</xdr:col>
      <xdr:colOff>361950</xdr:colOff>
      <xdr:row>54</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63</xdr:row>
      <xdr:rowOff>52386</xdr:rowOff>
    </xdr:from>
    <xdr:to>
      <xdr:col>16</xdr:col>
      <xdr:colOff>66675</xdr:colOff>
      <xdr:row>74</xdr:row>
      <xdr:rowOff>31750</xdr:rowOff>
    </xdr:to>
    <xdr:graphicFrame macro="">
      <xdr:nvGraphicFramePr>
        <xdr:cNvPr id="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0</xdr:colOff>
      <xdr:row>0</xdr:row>
      <xdr:rowOff>0</xdr:rowOff>
    </xdr:from>
    <xdr:to>
      <xdr:col>17</xdr:col>
      <xdr:colOff>7742</xdr:colOff>
      <xdr:row>1</xdr:row>
      <xdr:rowOff>1565</xdr:rowOff>
    </xdr:to>
    <xdr:grpSp>
      <xdr:nvGrpSpPr>
        <xdr:cNvPr id="7" name="Grupo 6"/>
        <xdr:cNvGrpSpPr/>
      </xdr:nvGrpSpPr>
      <xdr:grpSpPr>
        <a:xfrm>
          <a:off x="5905500" y="0"/>
          <a:ext cx="674492" cy="176190"/>
          <a:chOff x="4808367" y="7020272"/>
          <a:chExt cx="600833" cy="180000"/>
        </a:xfrm>
      </xdr:grpSpPr>
      <xdr:sp macro="" textlink="">
        <xdr:nvSpPr>
          <xdr:cNvPr id="8" name="Rectângulo 7"/>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6" name="Grupo 5"/>
        <xdr:cNvGrpSpPr/>
      </xdr:nvGrpSpPr>
      <xdr:grpSpPr>
        <a:xfrm>
          <a:off x="66675" y="0"/>
          <a:ext cx="595118" cy="17619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10" name="Grupo 9"/>
        <xdr:cNvGrpSpPr/>
      </xdr:nvGrpSpPr>
      <xdr:grpSpPr>
        <a:xfrm>
          <a:off x="66675" y="0"/>
          <a:ext cx="595118" cy="176190"/>
          <a:chOff x="4808367" y="7020272"/>
          <a:chExt cx="600833" cy="180000"/>
        </a:xfrm>
      </xdr:grpSpPr>
      <xdr:sp macro="" textlink="">
        <xdr:nvSpPr>
          <xdr:cNvPr id="11" name="Rectângulo 10"/>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62650"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85724</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18.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19.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0.1167</cdr:x>
      <cdr:y>1</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203465"/>
          <a:ext cx="682174"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II/MSESS.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0.72105</cdr:x>
      <cdr:y>0.27641</cdr:y>
    </cdr:from>
    <cdr:to>
      <cdr:x>0.82314</cdr:x>
      <cdr:y>0.44739</cdr:y>
    </cdr:to>
    <cdr:sp macro="" textlink="">
      <cdr:nvSpPr>
        <cdr:cNvPr id="10" name="Text Box 5"/>
        <cdr:cNvSpPr txBox="1">
          <a:spLocks xmlns:a="http://schemas.openxmlformats.org/drawingml/2006/main" noChangeArrowheads="1"/>
        </cdr:cNvSpPr>
      </cdr:nvSpPr>
      <cdr:spPr bwMode="auto">
        <a:xfrm xmlns:a="http://schemas.openxmlformats.org/drawingml/2006/main">
          <a:off x="4512263" y="483812"/>
          <a:ext cx="638872" cy="29927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1" i="0" u="none" strike="noStrike" baseline="0">
              <a:solidFill>
                <a:srgbClr val="525252"/>
              </a:solidFill>
              <a:latin typeface="Arial"/>
              <a:cs typeface="Arial"/>
            </a:rPr>
            <a:t>(linha) </a:t>
          </a:r>
        </a:p>
      </cdr:txBody>
    </cdr:sp>
  </cdr:relSizeAnchor>
</c:userShapes>
</file>

<file path=xl/drawings/drawing21.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384</xdr:row>
      <xdr:rowOff>114300</xdr:rowOff>
    </xdr:to>
    <xdr:sp macro="" textlink="">
      <xdr:nvSpPr>
        <xdr:cNvPr id="4" name="Line 3"/>
        <xdr:cNvSpPr>
          <a:spLocks noChangeShapeType="1"/>
        </xdr:cNvSpPr>
      </xdr:nvSpPr>
      <xdr:spPr bwMode="auto">
        <a:xfrm>
          <a:off x="3848100" y="866775"/>
          <a:ext cx="0" cy="600932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5" name="Line 4"/>
        <xdr:cNvSpPr>
          <a:spLocks noChangeShapeType="1"/>
        </xdr:cNvSpPr>
      </xdr:nvSpPr>
      <xdr:spPr bwMode="auto">
        <a:xfrm>
          <a:off x="3752850" y="1038225"/>
          <a:ext cx="0" cy="406717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0" name="Line 9"/>
        <xdr:cNvSpPr>
          <a:spLocks noChangeShapeType="1"/>
        </xdr:cNvSpPr>
      </xdr:nvSpPr>
      <xdr:spPr bwMode="auto">
        <a:xfrm>
          <a:off x="3362325" y="1876425"/>
          <a:ext cx="0" cy="811530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1" name="Grupo 10"/>
        <xdr:cNvGrpSpPr/>
      </xdr:nvGrpSpPr>
      <xdr:grpSpPr>
        <a:xfrm>
          <a:off x="6038850" y="0"/>
          <a:ext cx="612048" cy="180000"/>
          <a:chOff x="4797152" y="7020272"/>
          <a:chExt cx="612048" cy="180000"/>
        </a:xfrm>
      </xdr:grpSpPr>
      <xdr:sp macro="" textlink="">
        <xdr:nvSpPr>
          <xdr:cNvPr id="12" name="Rectângulo 11"/>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384</xdr:row>
      <xdr:rowOff>114300</xdr:rowOff>
    </xdr:to>
    <xdr:sp macro="" textlink="">
      <xdr:nvSpPr>
        <xdr:cNvPr id="17" name="Line 3"/>
        <xdr:cNvSpPr>
          <a:spLocks noChangeShapeType="1"/>
        </xdr:cNvSpPr>
      </xdr:nvSpPr>
      <xdr:spPr bwMode="auto">
        <a:xfrm>
          <a:off x="3848100" y="866775"/>
          <a:ext cx="0" cy="60121800"/>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8" name="Line 4"/>
        <xdr:cNvSpPr>
          <a:spLocks noChangeShapeType="1"/>
        </xdr:cNvSpPr>
      </xdr:nvSpPr>
      <xdr:spPr bwMode="auto">
        <a:xfrm>
          <a:off x="3752850" y="1038225"/>
          <a:ext cx="0" cy="406717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23" name="Line 9"/>
        <xdr:cNvSpPr>
          <a:spLocks noChangeShapeType="1"/>
        </xdr:cNvSpPr>
      </xdr:nvSpPr>
      <xdr:spPr bwMode="auto">
        <a:xfrm>
          <a:off x="3362325" y="1876425"/>
          <a:ext cx="0" cy="811530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24" name="Grupo 23"/>
        <xdr:cNvGrpSpPr/>
      </xdr:nvGrpSpPr>
      <xdr:grpSpPr>
        <a:xfrm>
          <a:off x="6038850" y="0"/>
          <a:ext cx="612048" cy="180000"/>
          <a:chOff x="4797152" y="7020272"/>
          <a:chExt cx="612048" cy="180000"/>
        </a:xfrm>
      </xdr:grpSpPr>
      <xdr:sp macro="" textlink="">
        <xdr:nvSpPr>
          <xdr:cNvPr id="25" name="Rectângulo 24"/>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6" name="Rectângulo 25"/>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7" name="Rectângulo 26"/>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30" name="Line 4"/>
        <xdr:cNvSpPr>
          <a:spLocks noChangeShapeType="1"/>
        </xdr:cNvSpPr>
      </xdr:nvSpPr>
      <xdr:spPr bwMode="auto">
        <a:xfrm>
          <a:off x="3752850" y="1038225"/>
          <a:ext cx="0" cy="406717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35" name="Line 9"/>
        <xdr:cNvSpPr>
          <a:spLocks noChangeShapeType="1"/>
        </xdr:cNvSpPr>
      </xdr:nvSpPr>
      <xdr:spPr bwMode="auto">
        <a:xfrm>
          <a:off x="3362325" y="1876425"/>
          <a:ext cx="0" cy="811530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36" name="Grupo 35"/>
        <xdr:cNvGrpSpPr/>
      </xdr:nvGrpSpPr>
      <xdr:grpSpPr>
        <a:xfrm>
          <a:off x="6038850" y="0"/>
          <a:ext cx="612048" cy="180000"/>
          <a:chOff x="4797152" y="7020272"/>
          <a:chExt cx="612048" cy="180000"/>
        </a:xfrm>
      </xdr:grpSpPr>
      <xdr:sp macro="" textlink="">
        <xdr:nvSpPr>
          <xdr:cNvPr id="37" name="Rectângulo 36"/>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8" name="Rectângulo 3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9" name="Rectângulo 3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4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4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47625</xdr:colOff>
      <xdr:row>56</xdr:row>
      <xdr:rowOff>9525</xdr:rowOff>
    </xdr:from>
    <xdr:to>
      <xdr:col>17</xdr:col>
      <xdr:colOff>38100</xdr:colOff>
      <xdr:row>68</xdr:row>
      <xdr:rowOff>104775</xdr:rowOff>
    </xdr:to>
    <xdr:graphicFrame macro="">
      <xdr:nvGraphicFramePr>
        <xdr:cNvPr id="45"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4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104775</xdr:colOff>
      <xdr:row>55</xdr:row>
      <xdr:rowOff>190500</xdr:rowOff>
    </xdr:from>
    <xdr:to>
      <xdr:col>6</xdr:col>
      <xdr:colOff>295275</xdr:colOff>
      <xdr:row>68</xdr:row>
      <xdr:rowOff>66675</xdr:rowOff>
    </xdr:to>
    <xdr:graphicFrame macro="">
      <xdr:nvGraphicFramePr>
        <xdr:cNvPr id="4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4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0.52983</cdr:x>
      <cdr:y>0.30809</cdr:y>
    </cdr:from>
    <cdr:to>
      <cdr:x>0.98503</cdr:x>
      <cdr:y>0.539</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688748" y="540204"/>
          <a:ext cx="1448152" cy="40248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0.32418</cdr:x>
      <cdr:y>0.59028</cdr:y>
    </cdr:from>
    <cdr:to>
      <cdr:x>0.57761</cdr:x>
      <cdr:y>0.7881</cdr:y>
    </cdr:to>
    <cdr:sp macro="" textlink="">
      <cdr:nvSpPr>
        <cdr:cNvPr id="1890306" name="Text Box 2"/>
        <cdr:cNvSpPr txBox="1">
          <a:spLocks xmlns:a="http://schemas.openxmlformats.org/drawingml/2006/main" noChangeArrowheads="1"/>
        </cdr:cNvSpPr>
      </cdr:nvSpPr>
      <cdr:spPr bwMode="auto">
        <a:xfrm xmlns:a="http://schemas.openxmlformats.org/drawingml/2006/main">
          <a:off x="1015901" y="1023281"/>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4.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5.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0.51724</cdr:x>
      <cdr:y>0.33708</cdr:y>
    </cdr:from>
    <cdr:to>
      <cdr:x>0.55848</cdr:x>
      <cdr:y>0.3889</cdr:y>
    </cdr:to>
    <cdr:sp macro="" textlink="">
      <cdr:nvSpPr>
        <cdr:cNvPr id="1889283" name="Line 3"/>
        <cdr:cNvSpPr>
          <a:spLocks xmlns:a="http://schemas.openxmlformats.org/drawingml/2006/main" noChangeShapeType="1"/>
        </cdr:cNvSpPr>
      </cdr:nvSpPr>
      <cdr:spPr bwMode="auto">
        <a:xfrm xmlns:a="http://schemas.openxmlformats.org/drawingml/2006/main" flipV="1">
          <a:off x="1630754" y="597181"/>
          <a:ext cx="130020" cy="91807"/>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userShapes>
</file>

<file path=xl/drawings/drawing26.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27.xml><?xml version="1.0" encoding="utf-8"?>
<c:userShapes xmlns:c="http://schemas.openxmlformats.org/drawingml/2006/chart">
  <cdr:relSizeAnchor xmlns:cdr="http://schemas.openxmlformats.org/drawingml/2006/chartDrawing">
    <cdr:from>
      <cdr:x>0.55554</cdr:x>
      <cdr:y>0.39467</cdr:y>
    </cdr:from>
    <cdr:to>
      <cdr:x>0.59386</cdr:x>
      <cdr:y>0.43248</cdr:y>
    </cdr:to>
    <cdr:sp macro="" textlink="">
      <cdr:nvSpPr>
        <cdr:cNvPr id="1888257" name="Line 1"/>
        <cdr:cNvSpPr>
          <a:spLocks xmlns:a="http://schemas.openxmlformats.org/drawingml/2006/main" noChangeShapeType="1"/>
        </cdr:cNvSpPr>
      </cdr:nvSpPr>
      <cdr:spPr bwMode="auto">
        <a:xfrm xmlns:a="http://schemas.openxmlformats.org/drawingml/2006/main" flipV="1">
          <a:off x="1777953" y="684188"/>
          <a:ext cx="122640" cy="65546"/>
        </a:xfrm>
        <a:prstGeom xmlns:a="http://schemas.openxmlformats.org/drawingml/2006/main" prst="line">
          <a:avLst/>
        </a:prstGeom>
        <a:noFill xmlns:a="http://schemas.openxmlformats.org/drawingml/2006/main"/>
        <a:ln xmlns:a="http://schemas.openxmlformats.org/drawingml/2006/main" w="9525">
          <a:solidFill>
            <a:srgbClr val="808080"/>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xdr:wsDr xmlns:xdr="http://schemas.openxmlformats.org/drawingml/2006/spreadsheetDrawing" xmlns:a="http://schemas.openxmlformats.org/drawingml/2006/main">
  <xdr:oneCellAnchor>
    <xdr:from>
      <xdr:col>4</xdr:col>
      <xdr:colOff>0</xdr:colOff>
      <xdr:row>67</xdr:row>
      <xdr:rowOff>0</xdr:rowOff>
    </xdr:from>
    <xdr:ext cx="76200" cy="200025"/>
    <xdr:sp macro="" textlink="">
      <xdr:nvSpPr>
        <xdr:cNvPr id="2" name="Text Box 1025"/>
        <xdr:cNvSpPr txBox="1">
          <a:spLocks noChangeArrowheads="1"/>
        </xdr:cNvSpPr>
      </xdr:nvSpPr>
      <xdr:spPr bwMode="auto">
        <a:xfrm>
          <a:off x="1171575" y="11725275"/>
          <a:ext cx="76200" cy="200025"/>
        </a:xfrm>
        <a:prstGeom prst="rect">
          <a:avLst/>
        </a:prstGeom>
        <a:noFill/>
        <a:ln w="9525">
          <a:noFill/>
          <a:miter lim="800000"/>
          <a:headEnd/>
          <a:tailEnd/>
        </a:ln>
      </xdr:spPr>
    </xdr:sp>
    <xdr:clientData/>
  </xdr:oneCellAnchor>
  <xdr:twoCellAnchor editAs="oneCell">
    <xdr:from>
      <xdr:col>9</xdr:col>
      <xdr:colOff>114300</xdr:colOff>
      <xdr:row>5</xdr:row>
      <xdr:rowOff>142875</xdr:rowOff>
    </xdr:from>
    <xdr:to>
      <xdr:col>9</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648325" y="838200"/>
          <a:ext cx="647700" cy="371475"/>
        </a:xfrm>
        <a:prstGeom prst="rect">
          <a:avLst/>
        </a:prstGeom>
        <a:noFill/>
      </xdr:spPr>
    </xdr:pic>
    <xdr:clientData/>
  </xdr:twoCellAnchor>
  <xdr:twoCellAnchor>
    <xdr:from>
      <xdr:col>2</xdr:col>
      <xdr:colOff>0</xdr:colOff>
      <xdr:row>38</xdr:row>
      <xdr:rowOff>142875</xdr:rowOff>
    </xdr:from>
    <xdr:to>
      <xdr:col>11</xdr:col>
      <xdr:colOff>19050</xdr:colOff>
      <xdr:row>55</xdr:row>
      <xdr:rowOff>219075</xdr:rowOff>
    </xdr:to>
    <xdr:sp macro="" textlink="">
      <xdr:nvSpPr>
        <xdr:cNvPr id="4" name="Rectangle 1027"/>
        <xdr:cNvSpPr>
          <a:spLocks noChangeArrowheads="1"/>
        </xdr:cNvSpPr>
      </xdr:nvSpPr>
      <xdr:spPr bwMode="auto">
        <a:xfrm>
          <a:off x="238125" y="6477000"/>
          <a:ext cx="6419850" cy="3581400"/>
        </a:xfrm>
        <a:prstGeom prst="rect">
          <a:avLst/>
        </a:prstGeom>
        <a:solidFill>
          <a:schemeClr val="accent5"/>
        </a:solidFill>
        <a:ln w="9525">
          <a:noFill/>
          <a:miter lim="800000"/>
          <a:headEnd/>
          <a:tailEnd/>
        </a:ln>
      </xdr:spPr>
    </xdr:sp>
    <xdr:clientData/>
  </xdr:twoCellAnchor>
  <xdr:twoCellAnchor editAs="oneCell">
    <xdr:from>
      <xdr:col>7</xdr:col>
      <xdr:colOff>0</xdr:colOff>
      <xdr:row>39</xdr:row>
      <xdr:rowOff>95250</xdr:rowOff>
    </xdr:from>
    <xdr:to>
      <xdr:col>9</xdr:col>
      <xdr:colOff>1000125</xdr:colOff>
      <xdr:row>41</xdr:row>
      <xdr:rowOff>38100</xdr:rowOff>
    </xdr:to>
    <xdr:sp macro="" textlink="">
      <xdr:nvSpPr>
        <xdr:cNvPr id="5" name="Text Box 1029"/>
        <xdr:cNvSpPr txBox="1">
          <a:spLocks noChangeArrowheads="1"/>
        </xdr:cNvSpPr>
      </xdr:nvSpPr>
      <xdr:spPr bwMode="auto">
        <a:xfrm>
          <a:off x="3400425" y="6581775"/>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xdr:from>
      <xdr:col>6</xdr:col>
      <xdr:colOff>933450</xdr:colOff>
      <xdr:row>40</xdr:row>
      <xdr:rowOff>209551</xdr:rowOff>
    </xdr:from>
    <xdr:to>
      <xdr:col>13</xdr:col>
      <xdr:colOff>9524</xdr:colOff>
      <xdr:row>55</xdr:row>
      <xdr:rowOff>47626</xdr:rowOff>
    </xdr:to>
    <xdr:graphicFrame macro="">
      <xdr:nvGraphicFramePr>
        <xdr:cNvPr id="6"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6</xdr:col>
      <xdr:colOff>1057275</xdr:colOff>
      <xdr:row>53</xdr:row>
      <xdr:rowOff>28575</xdr:rowOff>
    </xdr:from>
    <xdr:to>
      <xdr:col>10</xdr:col>
      <xdr:colOff>9525</xdr:colOff>
      <xdr:row>55</xdr:row>
      <xdr:rowOff>219076</xdr:rowOff>
    </xdr:to>
    <xdr:sp macro="" textlink="">
      <xdr:nvSpPr>
        <xdr:cNvPr id="7" name="Text Box 1031"/>
        <xdr:cNvSpPr txBox="1">
          <a:spLocks noChangeArrowheads="1"/>
        </xdr:cNvSpPr>
      </xdr:nvSpPr>
      <xdr:spPr bwMode="auto">
        <a:xfrm>
          <a:off x="3390900" y="9582150"/>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3</xdr:col>
      <xdr:colOff>66674</xdr:colOff>
      <xdr:row>39</xdr:row>
      <xdr:rowOff>123825</xdr:rowOff>
    </xdr:from>
    <xdr:to>
      <xdr:col>6</xdr:col>
      <xdr:colOff>857250</xdr:colOff>
      <xdr:row>55</xdr:row>
      <xdr:rowOff>104774</xdr:rowOff>
    </xdr:to>
    <xdr:sp macro="" textlink="">
      <xdr:nvSpPr>
        <xdr:cNvPr id="12" name="Text Box 1028"/>
        <xdr:cNvSpPr txBox="1">
          <a:spLocks noChangeArrowheads="1"/>
        </xdr:cNvSpPr>
      </xdr:nvSpPr>
      <xdr:spPr bwMode="auto">
        <a:xfrm>
          <a:off x="371474" y="6610350"/>
          <a:ext cx="2781301" cy="3333749"/>
        </a:xfrm>
        <a:prstGeom prst="rect">
          <a:avLst/>
        </a:prstGeom>
        <a:solidFill>
          <a:srgbClr val="FFFFFF"/>
        </a:solidFill>
        <a:ln w="9525">
          <a:noFill/>
          <a:miter lim="800000"/>
          <a:headEnd/>
          <a:tailEnd/>
        </a:ln>
      </xdr:spPr>
      <xdr:txBody>
        <a:bodyPr vertOverflow="clip" wrap="square" lIns="72000" tIns="7200" rIns="72000" bIns="10800" anchor="t" upright="1"/>
        <a:lstStyle/>
        <a:p>
          <a:pPr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a:t>
          </a:r>
          <a:r>
            <a:rPr lang="pt-PT" sz="800" b="1" i="0" baseline="0">
              <a:latin typeface="Arial" pitchFamily="34" charset="0"/>
              <a:ea typeface="+mn-ea"/>
              <a:cs typeface="Arial" pitchFamily="34" charset="0"/>
            </a:rPr>
            <a:t>taxa de desemprego </a:t>
          </a:r>
          <a:r>
            <a:rPr lang="pt-PT" sz="800" b="0" i="0" baseline="0">
              <a:latin typeface="Arial" pitchFamily="34" charset="0"/>
              <a:ea typeface="+mn-ea"/>
              <a:cs typeface="Arial" pitchFamily="34" charset="0"/>
            </a:rPr>
            <a:t>na</a:t>
          </a:r>
          <a:r>
            <a:rPr lang="pt-PT" sz="800" b="1" i="0" baseline="0">
              <a:latin typeface="Arial" pitchFamily="34" charset="0"/>
              <a:ea typeface="+mn-ea"/>
              <a:cs typeface="Arial" pitchFamily="34" charset="0"/>
            </a:rPr>
            <a:t> União Europeia </a:t>
          </a:r>
          <a:r>
            <a:rPr lang="pt-PT" sz="800" b="0" i="0" baseline="0">
              <a:latin typeface="Arial" pitchFamily="34" charset="0"/>
              <a:ea typeface="+mn-ea"/>
              <a:cs typeface="Arial" pitchFamily="34" charset="0"/>
            </a:rPr>
            <a:t>mantêve-se  nos 11,0% e na </a:t>
          </a:r>
          <a:r>
            <a:rPr lang="pt-PT" sz="800" b="1" i="0" baseline="0">
              <a:latin typeface="Arial" pitchFamily="34" charset="0"/>
              <a:ea typeface="+mn-ea"/>
              <a:cs typeface="Arial" pitchFamily="34" charset="0"/>
            </a:rPr>
            <a:t>Zona Euro</a:t>
          </a:r>
          <a:r>
            <a:rPr lang="pt-PT" sz="1100" b="1" i="0" baseline="0">
              <a:latin typeface="+mn-lt"/>
              <a:ea typeface="+mn-ea"/>
              <a:cs typeface="+mn-cs"/>
            </a:rPr>
            <a:t> </a:t>
          </a:r>
          <a:r>
            <a:rPr lang="pt-PT" sz="800" b="0" i="0" baseline="0">
              <a:latin typeface="Arial" pitchFamily="34" charset="0"/>
              <a:ea typeface="+mn-ea"/>
              <a:cs typeface="Arial" pitchFamily="34" charset="0"/>
            </a:rPr>
            <a:t>aumentou para 12,2 %. </a:t>
          </a:r>
        </a:p>
        <a:p>
          <a:pPr marL="0" indent="0" algn="just" rtl="0"/>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termos homólogos aumentou 0,6 p.p. e 0,9 p.p. respetivamente, segundo os dados publicados pelo EUROSTAT relativos ao mês de  maio.</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a taxa de desemprego diminuíu para 17,6 % relativamente  ao mês anterior (17,8%).</a:t>
          </a:r>
        </a:p>
        <a:p>
          <a:pPr marL="0" indent="0" algn="just" rtl="0" fontAlgn="base"/>
          <a:endParaRPr lang="pt-PT" sz="800" b="0" i="0" baseline="0">
            <a:latin typeface="Arial" pitchFamily="34" charset="0"/>
            <a:ea typeface="+mn-ea"/>
            <a:cs typeface="Arial" pitchFamily="34" charset="0"/>
          </a:endParaRPr>
        </a:p>
        <a:p>
          <a:pPr marL="0" indent="0" algn="just" rtl="0"/>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(4,7 %),  </a:t>
          </a:r>
          <a:r>
            <a:rPr lang="pt-PT" sz="800" b="1" i="0" baseline="0">
              <a:latin typeface="Arial" pitchFamily="34" charset="0"/>
              <a:ea typeface="+mn-ea"/>
              <a:cs typeface="Arial" pitchFamily="34" charset="0"/>
            </a:rPr>
            <a:t>Alemanha</a:t>
          </a:r>
          <a:r>
            <a:rPr lang="pt-PT" sz="800" b="0" i="0" baseline="0">
              <a:latin typeface="Arial" pitchFamily="34" charset="0"/>
              <a:ea typeface="+mn-ea"/>
              <a:cs typeface="Arial" pitchFamily="34" charset="0"/>
            </a:rPr>
            <a:t> (5,3 %),  </a:t>
          </a:r>
          <a:r>
            <a:rPr lang="pt-PT" sz="800" b="1" i="0" baseline="0">
              <a:latin typeface="Arial" pitchFamily="34" charset="0"/>
              <a:ea typeface="+mn-ea"/>
              <a:cs typeface="Arial" pitchFamily="34" charset="0"/>
            </a:rPr>
            <a:t>Luxemburgo </a:t>
          </a:r>
          <a:r>
            <a:rPr lang="pt-PT" sz="800" b="0" i="0" baseline="0">
              <a:latin typeface="Arial" pitchFamily="34" charset="0"/>
              <a:ea typeface="+mn-ea"/>
              <a:cs typeface="Arial" pitchFamily="34" charset="0"/>
            </a:rPr>
            <a:t>(5,7 %)</a:t>
          </a:r>
          <a:r>
            <a:rPr lang="pt-PT" sz="1100" b="0" i="0" baseline="0">
              <a:latin typeface="+mn-lt"/>
              <a:ea typeface="+mn-ea"/>
              <a:cs typeface="+mn-cs"/>
            </a:rPr>
            <a:t>, </a:t>
          </a:r>
          <a:r>
            <a:rPr lang="pt-PT" sz="800" b="0" i="0" baseline="0">
              <a:latin typeface="Arial" pitchFamily="34" charset="0"/>
              <a:ea typeface="+mn-ea"/>
              <a:cs typeface="Arial" pitchFamily="34" charset="0"/>
            </a:rPr>
            <a:t>e </a:t>
          </a:r>
          <a:r>
            <a:rPr lang="pt-PT" sz="800" b="1" i="0" baseline="0">
              <a:latin typeface="Arial" pitchFamily="34" charset="0"/>
              <a:ea typeface="+mn-ea"/>
              <a:cs typeface="Arial" pitchFamily="34" charset="0"/>
            </a:rPr>
            <a:t>Holanda </a:t>
          </a:r>
          <a:r>
            <a:rPr lang="pt-PT" sz="800" b="0" i="0" baseline="0">
              <a:latin typeface="Arial" pitchFamily="34" charset="0"/>
              <a:ea typeface="+mn-ea"/>
              <a:cs typeface="Arial" pitchFamily="34" charset="0"/>
            </a:rPr>
            <a:t> (6,6 %)  apresentam as taxas de desemprego mais baixas;  a </a:t>
          </a:r>
          <a:r>
            <a:rPr lang="pt-PT" sz="800" b="1" i="0" baseline="0">
              <a:latin typeface="Arial" pitchFamily="34" charset="0"/>
              <a:ea typeface="+mn-ea"/>
              <a:cs typeface="Arial" pitchFamily="34" charset="0"/>
            </a:rPr>
            <a:t>Grécia </a:t>
          </a:r>
          <a:r>
            <a:rPr lang="pt-PT" sz="800" b="0" i="0" baseline="0">
              <a:latin typeface="Arial" pitchFamily="34" charset="0"/>
              <a:ea typeface="+mn-ea"/>
              <a:cs typeface="Arial" pitchFamily="34" charset="0"/>
            </a:rPr>
            <a:t>(26,8 %) e a </a:t>
          </a:r>
          <a:r>
            <a:rPr lang="pt-PT" sz="800" b="1" i="0" baseline="0">
              <a:latin typeface="Arial" pitchFamily="34" charset="0"/>
              <a:ea typeface="+mn-ea"/>
              <a:cs typeface="Arial" pitchFamily="34" charset="0"/>
            </a:rPr>
            <a:t>Espanha</a:t>
          </a:r>
          <a:r>
            <a:rPr lang="pt-PT" sz="800" b="0" i="0" baseline="0">
              <a:latin typeface="Arial" pitchFamily="34" charset="0"/>
              <a:ea typeface="+mn-ea"/>
              <a:cs typeface="Arial" pitchFamily="34" charset="0"/>
            </a:rPr>
            <a:t>  (26,9 %) são os estados membros com valores  mais elevados.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taxa de desemprego para o grupo etário &lt;25 anos apresenta o valor mais elevado na </a:t>
          </a:r>
          <a:r>
            <a:rPr lang="pt-PT" sz="800" b="1" i="0" baseline="0">
              <a:latin typeface="Arial" pitchFamily="34" charset="0"/>
              <a:ea typeface="+mn-ea"/>
              <a:cs typeface="Arial" pitchFamily="34" charset="0"/>
            </a:rPr>
            <a:t>Grécia</a:t>
          </a:r>
          <a:r>
            <a:rPr lang="pt-PT" sz="800" b="0" i="0" baseline="0">
              <a:latin typeface="Arial" pitchFamily="34" charset="0"/>
              <a:ea typeface="+mn-ea"/>
              <a:cs typeface="Arial" pitchFamily="34" charset="0"/>
            </a:rPr>
            <a:t> (59,2 %), registando o valor mais baixo na </a:t>
          </a:r>
          <a:r>
            <a:rPr lang="pt-PT" sz="800" b="1" i="0" baseline="0">
              <a:latin typeface="Arial" pitchFamily="34" charset="0"/>
              <a:ea typeface="+mn-ea"/>
              <a:cs typeface="Arial" pitchFamily="34" charset="0"/>
            </a:rPr>
            <a:t>Alemanha </a:t>
          </a:r>
          <a:r>
            <a:rPr lang="pt-PT" sz="800" b="0" i="0" baseline="0">
              <a:latin typeface="Arial" pitchFamily="34" charset="0"/>
              <a:ea typeface="+mn-ea"/>
              <a:cs typeface="Arial" pitchFamily="34" charset="0"/>
            </a:rPr>
            <a:t>(7,7 %) e </a:t>
          </a:r>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(7,9%). 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regista o valor de  (42,3 %).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Fazendo uma </a:t>
          </a:r>
          <a:r>
            <a:rPr lang="pt-PT" sz="800" b="1" i="0" baseline="0">
              <a:latin typeface="Arial" pitchFamily="34" charset="0"/>
              <a:ea typeface="+mn-ea"/>
              <a:cs typeface="Arial" pitchFamily="34" charset="0"/>
            </a:rPr>
            <a:t>análise por sexo </a:t>
          </a:r>
          <a:r>
            <a:rPr lang="pt-PT" sz="800" b="0" i="0" baseline="0">
              <a:latin typeface="Arial" pitchFamily="34" charset="0"/>
              <a:ea typeface="+mn-ea"/>
              <a:cs typeface="Arial" pitchFamily="34" charset="0"/>
            </a:rPr>
            <a:t>verifica-se que a, </a:t>
          </a:r>
          <a:r>
            <a:rPr lang="pt-PT" sz="800" b="1" i="0" baseline="0">
              <a:latin typeface="Arial" pitchFamily="34" charset="0"/>
              <a:ea typeface="+mn-ea"/>
              <a:cs typeface="Arial" pitchFamily="34" charset="0"/>
            </a:rPr>
            <a:t>República Checa</a:t>
          </a:r>
          <a:r>
            <a:rPr lang="pt-PT" sz="800" b="0" i="0" baseline="0">
              <a:latin typeface="Arial" pitchFamily="34" charset="0"/>
              <a:ea typeface="+mn-ea"/>
              <a:cs typeface="Arial" pitchFamily="34" charset="0"/>
            </a:rPr>
            <a:t> e o </a:t>
          </a:r>
          <a:r>
            <a:rPr lang="pt-PT" sz="800" b="1" i="0" baseline="0">
              <a:latin typeface="Arial" pitchFamily="34" charset="0"/>
              <a:ea typeface="+mn-ea"/>
              <a:cs typeface="Arial" pitchFamily="34" charset="0"/>
            </a:rPr>
            <a:t>Luxemburgo</a:t>
          </a:r>
          <a:r>
            <a:rPr lang="pt-PT" sz="800" b="0" i="0" baseline="0">
              <a:latin typeface="Arial" pitchFamily="34" charset="0"/>
              <a:ea typeface="+mn-ea"/>
              <a:cs typeface="Arial" pitchFamily="34" charset="0"/>
            </a:rPr>
            <a:t> são os países com a maior diferença, entre a taxa de desemprego das mulheres e dos homens.</a:t>
          </a:r>
        </a:p>
        <a:p>
          <a:pPr marL="0" indent="0" algn="just" rtl="0">
            <a:defRPr sz="1000"/>
          </a:pPr>
          <a:endParaRPr lang="pt-PT" sz="800" b="0" i="0" baseline="0">
            <a:latin typeface="Arial" pitchFamily="34" charset="0"/>
            <a:ea typeface="+mn-ea"/>
            <a:cs typeface="Arial" pitchFamily="34" charset="0"/>
          </a:endParaRPr>
        </a:p>
        <a:p>
          <a:pPr marL="0" indent="0" algn="just" rtl="0">
            <a:defRPr sz="1000"/>
          </a:pPr>
          <a:endParaRPr lang="pt-PT" sz="800" b="0" i="0" baseline="0">
            <a:latin typeface="Arial" pitchFamily="34" charset="0"/>
            <a:ea typeface="+mn-ea"/>
            <a:cs typeface="Arial" pitchFamily="34" charset="0"/>
          </a:endParaRPr>
        </a:p>
      </xdr:txBody>
    </xdr:sp>
    <xdr:clientData/>
  </xdr:twoCellAnchor>
  <xdr:twoCellAnchor editAs="oneCell">
    <xdr:from>
      <xdr:col>9</xdr:col>
      <xdr:colOff>114300</xdr:colOff>
      <xdr:row>5</xdr:row>
      <xdr:rowOff>142875</xdr:rowOff>
    </xdr:from>
    <xdr:to>
      <xdr:col>9</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648325" y="838200"/>
          <a:ext cx="647700" cy="371475"/>
        </a:xfrm>
        <a:prstGeom prst="rect">
          <a:avLst/>
        </a:prstGeom>
        <a:noFill/>
      </xdr:spPr>
    </xdr:pic>
    <xdr:clientData/>
  </xdr:twoCellAnchor>
  <xdr:twoCellAnchor>
    <xdr:from>
      <xdr:col>2</xdr:col>
      <xdr:colOff>0</xdr:colOff>
      <xdr:row>38</xdr:row>
      <xdr:rowOff>142875</xdr:rowOff>
    </xdr:from>
    <xdr:to>
      <xdr:col>11</xdr:col>
      <xdr:colOff>19050</xdr:colOff>
      <xdr:row>55</xdr:row>
      <xdr:rowOff>219075</xdr:rowOff>
    </xdr:to>
    <xdr:sp macro="" textlink="">
      <xdr:nvSpPr>
        <xdr:cNvPr id="14" name="Rectangle 1027"/>
        <xdr:cNvSpPr>
          <a:spLocks noChangeArrowheads="1"/>
        </xdr:cNvSpPr>
      </xdr:nvSpPr>
      <xdr:spPr bwMode="auto">
        <a:xfrm>
          <a:off x="238125" y="6477000"/>
          <a:ext cx="6419850" cy="3581400"/>
        </a:xfrm>
        <a:prstGeom prst="rect">
          <a:avLst/>
        </a:prstGeom>
        <a:solidFill>
          <a:schemeClr val="accent5"/>
        </a:solidFill>
        <a:ln w="9525">
          <a:noFill/>
          <a:miter lim="800000"/>
          <a:headEnd/>
          <a:tailEnd/>
        </a:ln>
      </xdr:spPr>
    </xdr:sp>
    <xdr:clientData/>
  </xdr:twoCellAnchor>
  <xdr:twoCellAnchor editAs="oneCell">
    <xdr:from>
      <xdr:col>7</xdr:col>
      <xdr:colOff>0</xdr:colOff>
      <xdr:row>39</xdr:row>
      <xdr:rowOff>95250</xdr:rowOff>
    </xdr:from>
    <xdr:to>
      <xdr:col>9</xdr:col>
      <xdr:colOff>1000125</xdr:colOff>
      <xdr:row>41</xdr:row>
      <xdr:rowOff>38100</xdr:rowOff>
    </xdr:to>
    <xdr:sp macro="" textlink="">
      <xdr:nvSpPr>
        <xdr:cNvPr id="15" name="Text Box 1029"/>
        <xdr:cNvSpPr txBox="1">
          <a:spLocks noChangeArrowheads="1"/>
        </xdr:cNvSpPr>
      </xdr:nvSpPr>
      <xdr:spPr bwMode="auto">
        <a:xfrm>
          <a:off x="3400425" y="6581775"/>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xdr:from>
      <xdr:col>6</xdr:col>
      <xdr:colOff>933450</xdr:colOff>
      <xdr:row>40</xdr:row>
      <xdr:rowOff>209551</xdr:rowOff>
    </xdr:from>
    <xdr:to>
      <xdr:col>13</xdr:col>
      <xdr:colOff>9524</xdr:colOff>
      <xdr:row>55</xdr:row>
      <xdr:rowOff>47626</xdr:rowOff>
    </xdr:to>
    <xdr:graphicFrame macro="">
      <xdr:nvGraphicFramePr>
        <xdr:cNvPr id="16"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6</xdr:col>
      <xdr:colOff>1057275</xdr:colOff>
      <xdr:row>53</xdr:row>
      <xdr:rowOff>28575</xdr:rowOff>
    </xdr:from>
    <xdr:to>
      <xdr:col>10</xdr:col>
      <xdr:colOff>9525</xdr:colOff>
      <xdr:row>55</xdr:row>
      <xdr:rowOff>219076</xdr:rowOff>
    </xdr:to>
    <xdr:sp macro="" textlink="">
      <xdr:nvSpPr>
        <xdr:cNvPr id="17" name="Text Box 1031"/>
        <xdr:cNvSpPr txBox="1">
          <a:spLocks noChangeArrowheads="1"/>
        </xdr:cNvSpPr>
      </xdr:nvSpPr>
      <xdr:spPr bwMode="auto">
        <a:xfrm>
          <a:off x="3390900" y="9582150"/>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3</xdr:col>
      <xdr:colOff>66674</xdr:colOff>
      <xdr:row>39</xdr:row>
      <xdr:rowOff>123825</xdr:rowOff>
    </xdr:from>
    <xdr:to>
      <xdr:col>6</xdr:col>
      <xdr:colOff>857250</xdr:colOff>
      <xdr:row>55</xdr:row>
      <xdr:rowOff>104774</xdr:rowOff>
    </xdr:to>
    <xdr:sp macro="" textlink="">
      <xdr:nvSpPr>
        <xdr:cNvPr id="22" name="Text Box 1028"/>
        <xdr:cNvSpPr txBox="1">
          <a:spLocks noChangeArrowheads="1"/>
        </xdr:cNvSpPr>
      </xdr:nvSpPr>
      <xdr:spPr bwMode="auto">
        <a:xfrm>
          <a:off x="371474" y="6610350"/>
          <a:ext cx="2781301" cy="3333749"/>
        </a:xfrm>
        <a:prstGeom prst="rect">
          <a:avLst/>
        </a:prstGeom>
        <a:solidFill>
          <a:srgbClr val="FFFFFF"/>
        </a:solidFill>
        <a:ln w="9525">
          <a:noFill/>
          <a:miter lim="800000"/>
          <a:headEnd/>
          <a:tailEnd/>
        </a:ln>
      </xdr:spPr>
      <xdr:txBody>
        <a:bodyPr vertOverflow="clip" wrap="square" lIns="72000" tIns="7200" rIns="72000" bIns="10800" anchor="t" upright="1"/>
        <a:lstStyle/>
        <a:p>
          <a:pPr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a:t>
          </a:r>
          <a:r>
            <a:rPr lang="pt-PT" sz="800" b="1" i="0" baseline="0">
              <a:latin typeface="Arial" pitchFamily="34" charset="0"/>
              <a:ea typeface="+mn-ea"/>
              <a:cs typeface="Arial" pitchFamily="34" charset="0"/>
            </a:rPr>
            <a:t>taxa de desemprego </a:t>
          </a:r>
          <a:r>
            <a:rPr lang="pt-PT" sz="800" b="0" i="0" baseline="0">
              <a:latin typeface="Arial" pitchFamily="34" charset="0"/>
              <a:ea typeface="+mn-ea"/>
              <a:cs typeface="Arial" pitchFamily="34" charset="0"/>
            </a:rPr>
            <a:t>na</a:t>
          </a:r>
          <a:r>
            <a:rPr lang="pt-PT" sz="800" b="1" i="0" baseline="0">
              <a:latin typeface="Arial" pitchFamily="34" charset="0"/>
              <a:ea typeface="+mn-ea"/>
              <a:cs typeface="Arial" pitchFamily="34" charset="0"/>
            </a:rPr>
            <a:t> União Europeia </a:t>
          </a:r>
          <a:r>
            <a:rPr lang="pt-PT" sz="800" b="0" i="0" baseline="0">
              <a:latin typeface="Arial" pitchFamily="34" charset="0"/>
              <a:ea typeface="+mn-ea"/>
              <a:cs typeface="Arial" pitchFamily="34" charset="0"/>
            </a:rPr>
            <a:t>manteve-se  nos 11,0% e na </a:t>
          </a:r>
          <a:r>
            <a:rPr lang="pt-PT" sz="800" b="1" i="0" baseline="0">
              <a:latin typeface="Arial" pitchFamily="34" charset="0"/>
              <a:ea typeface="+mn-ea"/>
              <a:cs typeface="Arial" pitchFamily="34" charset="0"/>
            </a:rPr>
            <a:t>Zona Euro</a:t>
          </a:r>
          <a:r>
            <a:rPr lang="pt-PT" sz="1100" b="1" i="0" baseline="0">
              <a:latin typeface="+mn-lt"/>
              <a:ea typeface="+mn-ea"/>
              <a:cs typeface="+mn-cs"/>
            </a:rPr>
            <a:t> </a:t>
          </a:r>
          <a:r>
            <a:rPr lang="pt-PT" sz="800" b="0" i="0" baseline="0">
              <a:latin typeface="Arial" pitchFamily="34" charset="0"/>
              <a:ea typeface="+mn-ea"/>
              <a:cs typeface="Arial" pitchFamily="34" charset="0"/>
            </a:rPr>
            <a:t>aumentou para 12,2 %. </a:t>
          </a:r>
        </a:p>
        <a:p>
          <a:pPr marL="0" indent="0" algn="just" rtl="0"/>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termos homólogos aumentou 0,6 p.p. e 0,9 p.p. respetivamente, segundo os dados publicados pelo EUROSTAT relativos ao mês de  maio.</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a taxa de desemprego diminuiu para 17,6 % relativamente  ao mês anterior (17,8%).</a:t>
          </a:r>
        </a:p>
        <a:p>
          <a:pPr marL="0" indent="0" algn="just" rtl="0" fontAlgn="base"/>
          <a:endParaRPr lang="pt-PT" sz="800" b="0" i="0" baseline="0">
            <a:latin typeface="Arial" pitchFamily="34" charset="0"/>
            <a:ea typeface="+mn-ea"/>
            <a:cs typeface="Arial" pitchFamily="34" charset="0"/>
          </a:endParaRPr>
        </a:p>
        <a:p>
          <a:pPr marL="0" indent="0" algn="just" rtl="0"/>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(4,7 %),  </a:t>
          </a:r>
          <a:r>
            <a:rPr lang="pt-PT" sz="800" b="1" i="0" baseline="0">
              <a:latin typeface="Arial" pitchFamily="34" charset="0"/>
              <a:ea typeface="+mn-ea"/>
              <a:cs typeface="Arial" pitchFamily="34" charset="0"/>
            </a:rPr>
            <a:t>Alemanha</a:t>
          </a:r>
          <a:r>
            <a:rPr lang="pt-PT" sz="800" b="0" i="0" baseline="0">
              <a:latin typeface="Arial" pitchFamily="34" charset="0"/>
              <a:ea typeface="+mn-ea"/>
              <a:cs typeface="Arial" pitchFamily="34" charset="0"/>
            </a:rPr>
            <a:t> (5,3 %),  </a:t>
          </a:r>
          <a:r>
            <a:rPr lang="pt-PT" sz="800" b="1" i="0" baseline="0">
              <a:latin typeface="Arial" pitchFamily="34" charset="0"/>
              <a:ea typeface="+mn-ea"/>
              <a:cs typeface="Arial" pitchFamily="34" charset="0"/>
            </a:rPr>
            <a:t>Luxemburgo </a:t>
          </a:r>
          <a:r>
            <a:rPr lang="pt-PT" sz="800" b="0" i="0" baseline="0">
              <a:latin typeface="Arial" pitchFamily="34" charset="0"/>
              <a:ea typeface="+mn-ea"/>
              <a:cs typeface="Arial" pitchFamily="34" charset="0"/>
            </a:rPr>
            <a:t>(5,7 %)</a:t>
          </a:r>
          <a:r>
            <a:rPr lang="pt-PT" sz="1100" b="0" i="0" baseline="0">
              <a:latin typeface="+mn-lt"/>
              <a:ea typeface="+mn-ea"/>
              <a:cs typeface="+mn-cs"/>
            </a:rPr>
            <a:t>, </a:t>
          </a:r>
          <a:r>
            <a:rPr lang="pt-PT" sz="800" b="0" i="0" baseline="0">
              <a:latin typeface="Arial" pitchFamily="34" charset="0"/>
              <a:ea typeface="+mn-ea"/>
              <a:cs typeface="Arial" pitchFamily="34" charset="0"/>
            </a:rPr>
            <a:t>e </a:t>
          </a:r>
          <a:r>
            <a:rPr lang="pt-PT" sz="800" b="1" i="0" baseline="0">
              <a:latin typeface="Arial" pitchFamily="34" charset="0"/>
              <a:ea typeface="+mn-ea"/>
              <a:cs typeface="Arial" pitchFamily="34" charset="0"/>
            </a:rPr>
            <a:t>Holanda </a:t>
          </a:r>
          <a:r>
            <a:rPr lang="pt-PT" sz="800" b="0" i="0" baseline="0">
              <a:latin typeface="Arial" pitchFamily="34" charset="0"/>
              <a:ea typeface="+mn-ea"/>
              <a:cs typeface="Arial" pitchFamily="34" charset="0"/>
            </a:rPr>
            <a:t> (6,6 %)  apresentam as taxas de desemprego mais baixas;  a </a:t>
          </a:r>
          <a:r>
            <a:rPr lang="pt-PT" sz="800" b="1" i="0" baseline="0">
              <a:latin typeface="Arial" pitchFamily="34" charset="0"/>
              <a:ea typeface="+mn-ea"/>
              <a:cs typeface="Arial" pitchFamily="34" charset="0"/>
            </a:rPr>
            <a:t>Grécia </a:t>
          </a:r>
          <a:r>
            <a:rPr lang="pt-PT" sz="800" b="0" i="0" baseline="0">
              <a:latin typeface="Arial" pitchFamily="34" charset="0"/>
              <a:ea typeface="+mn-ea"/>
              <a:cs typeface="Arial" pitchFamily="34" charset="0"/>
            </a:rPr>
            <a:t>(26,8 %) e a </a:t>
          </a:r>
          <a:r>
            <a:rPr lang="pt-PT" sz="800" b="1" i="0" baseline="0">
              <a:latin typeface="Arial" pitchFamily="34" charset="0"/>
              <a:ea typeface="+mn-ea"/>
              <a:cs typeface="Arial" pitchFamily="34" charset="0"/>
            </a:rPr>
            <a:t>Espanha</a:t>
          </a:r>
          <a:r>
            <a:rPr lang="pt-PT" sz="800" b="0" i="0" baseline="0">
              <a:latin typeface="Arial" pitchFamily="34" charset="0"/>
              <a:ea typeface="+mn-ea"/>
              <a:cs typeface="Arial" pitchFamily="34" charset="0"/>
            </a:rPr>
            <a:t>  (26,9 %) são os estados membros com valores  mais elevados.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taxa de desemprego para o grupo etário &lt;25 anos apresenta o valor mais elevado na </a:t>
          </a:r>
          <a:r>
            <a:rPr lang="pt-PT" sz="800" b="1" i="0" baseline="0">
              <a:latin typeface="Arial" pitchFamily="34" charset="0"/>
              <a:ea typeface="+mn-ea"/>
              <a:cs typeface="Arial" pitchFamily="34" charset="0"/>
            </a:rPr>
            <a:t>Grécia</a:t>
          </a:r>
          <a:r>
            <a:rPr lang="pt-PT" sz="800" b="0" i="0" baseline="0">
              <a:latin typeface="Arial" pitchFamily="34" charset="0"/>
              <a:ea typeface="+mn-ea"/>
              <a:cs typeface="Arial" pitchFamily="34" charset="0"/>
            </a:rPr>
            <a:t> (59,2 %), registando o valor mais baixo na </a:t>
          </a:r>
          <a:r>
            <a:rPr lang="pt-PT" sz="800" b="1" i="0" baseline="0">
              <a:latin typeface="Arial" pitchFamily="34" charset="0"/>
              <a:ea typeface="+mn-ea"/>
              <a:cs typeface="Arial" pitchFamily="34" charset="0"/>
            </a:rPr>
            <a:t>Alemanha </a:t>
          </a:r>
          <a:r>
            <a:rPr lang="pt-PT" sz="800" b="0" i="0" baseline="0">
              <a:latin typeface="Arial" pitchFamily="34" charset="0"/>
              <a:ea typeface="+mn-ea"/>
              <a:cs typeface="Arial" pitchFamily="34" charset="0"/>
            </a:rPr>
            <a:t>(7,7 %) e </a:t>
          </a:r>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(7,9%). 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regista o valor de  (42,3 %).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Fazendo uma </a:t>
          </a:r>
          <a:r>
            <a:rPr lang="pt-PT" sz="800" b="1" i="0" baseline="0">
              <a:latin typeface="Arial" pitchFamily="34" charset="0"/>
              <a:ea typeface="+mn-ea"/>
              <a:cs typeface="Arial" pitchFamily="34" charset="0"/>
            </a:rPr>
            <a:t>análise por sexo </a:t>
          </a:r>
          <a:r>
            <a:rPr lang="pt-PT" sz="800" b="0" i="0" baseline="0">
              <a:latin typeface="Arial" pitchFamily="34" charset="0"/>
              <a:ea typeface="+mn-ea"/>
              <a:cs typeface="Arial" pitchFamily="34" charset="0"/>
            </a:rPr>
            <a:t>verifica-se que a, </a:t>
          </a:r>
          <a:r>
            <a:rPr lang="pt-PT" sz="800" b="1" i="0" baseline="0">
              <a:latin typeface="Arial" pitchFamily="34" charset="0"/>
              <a:ea typeface="+mn-ea"/>
              <a:cs typeface="Arial" pitchFamily="34" charset="0"/>
            </a:rPr>
            <a:t>República Checa</a:t>
          </a:r>
          <a:r>
            <a:rPr lang="pt-PT" sz="800" b="0" i="0" baseline="0">
              <a:latin typeface="Arial" pitchFamily="34" charset="0"/>
              <a:ea typeface="+mn-ea"/>
              <a:cs typeface="Arial" pitchFamily="34" charset="0"/>
            </a:rPr>
            <a:t> e o </a:t>
          </a:r>
          <a:r>
            <a:rPr lang="pt-PT" sz="800" b="1" i="0" baseline="0">
              <a:latin typeface="Arial" pitchFamily="34" charset="0"/>
              <a:ea typeface="+mn-ea"/>
              <a:cs typeface="Arial" pitchFamily="34" charset="0"/>
            </a:rPr>
            <a:t>Luxemburgo</a:t>
          </a:r>
          <a:r>
            <a:rPr lang="pt-PT" sz="800" b="0" i="0" baseline="0">
              <a:latin typeface="Arial" pitchFamily="34" charset="0"/>
              <a:ea typeface="+mn-ea"/>
              <a:cs typeface="Arial" pitchFamily="34" charset="0"/>
            </a:rPr>
            <a:t> são os países com a maior diferença, entre a taxa de desemprego das mulheres e dos homens.</a:t>
          </a:r>
        </a:p>
        <a:p>
          <a:pPr marL="0" indent="0" algn="just" rtl="0">
            <a:defRPr sz="1000"/>
          </a:pPr>
          <a:endParaRPr lang="pt-PT" sz="800" b="0" i="0" baseline="0">
            <a:latin typeface="Arial" pitchFamily="34" charset="0"/>
            <a:ea typeface="+mn-ea"/>
            <a:cs typeface="Arial" pitchFamily="34" charset="0"/>
          </a:endParaRPr>
        </a:p>
      </xdr:txBody>
    </xdr:sp>
    <xdr:clientData/>
  </xdr:twoCellAnchor>
  <xdr:oneCellAnchor>
    <xdr:from>
      <xdr:col>4</xdr:col>
      <xdr:colOff>0</xdr:colOff>
      <xdr:row>67</xdr:row>
      <xdr:rowOff>0</xdr:rowOff>
    </xdr:from>
    <xdr:ext cx="76200" cy="200025"/>
    <xdr:sp macro="" textlink="">
      <xdr:nvSpPr>
        <xdr:cNvPr id="23" name="Text Box 1025"/>
        <xdr:cNvSpPr txBox="1">
          <a:spLocks noChangeArrowheads="1"/>
        </xdr:cNvSpPr>
      </xdr:nvSpPr>
      <xdr:spPr bwMode="auto">
        <a:xfrm>
          <a:off x="1171575" y="11725275"/>
          <a:ext cx="76200" cy="200025"/>
        </a:xfrm>
        <a:prstGeom prst="rect">
          <a:avLst/>
        </a:prstGeom>
        <a:noFill/>
        <a:ln w="9525">
          <a:noFill/>
          <a:miter lim="800000"/>
          <a:headEnd/>
          <a:tailEnd/>
        </a:ln>
      </xdr:spPr>
    </xdr:sp>
    <xdr:clientData/>
  </xdr:oneCellAnchor>
  <xdr:twoCellAnchor editAs="oneCell">
    <xdr:from>
      <xdr:col>9</xdr:col>
      <xdr:colOff>114300</xdr:colOff>
      <xdr:row>5</xdr:row>
      <xdr:rowOff>142875</xdr:rowOff>
    </xdr:from>
    <xdr:to>
      <xdr:col>9</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648325" y="838200"/>
          <a:ext cx="647700" cy="371475"/>
        </a:xfrm>
        <a:prstGeom prst="rect">
          <a:avLst/>
        </a:prstGeom>
        <a:noFill/>
      </xdr:spPr>
    </xdr:pic>
    <xdr:clientData/>
  </xdr:twoCellAnchor>
  <xdr:twoCellAnchor>
    <xdr:from>
      <xdr:col>2</xdr:col>
      <xdr:colOff>0</xdr:colOff>
      <xdr:row>38</xdr:row>
      <xdr:rowOff>142875</xdr:rowOff>
    </xdr:from>
    <xdr:to>
      <xdr:col>11</xdr:col>
      <xdr:colOff>19050</xdr:colOff>
      <xdr:row>55</xdr:row>
      <xdr:rowOff>219075</xdr:rowOff>
    </xdr:to>
    <xdr:sp macro="" textlink="">
      <xdr:nvSpPr>
        <xdr:cNvPr id="25" name="Rectangle 1027"/>
        <xdr:cNvSpPr>
          <a:spLocks noChangeArrowheads="1"/>
        </xdr:cNvSpPr>
      </xdr:nvSpPr>
      <xdr:spPr bwMode="auto">
        <a:xfrm>
          <a:off x="238125" y="6477000"/>
          <a:ext cx="6419850" cy="3581400"/>
        </a:xfrm>
        <a:prstGeom prst="rect">
          <a:avLst/>
        </a:prstGeom>
        <a:solidFill>
          <a:schemeClr val="accent5"/>
        </a:solidFill>
        <a:ln w="9525">
          <a:noFill/>
          <a:miter lim="800000"/>
          <a:headEnd/>
          <a:tailEnd/>
        </a:ln>
      </xdr:spPr>
    </xdr:sp>
    <xdr:clientData/>
  </xdr:twoCellAnchor>
  <xdr:twoCellAnchor editAs="oneCell">
    <xdr:from>
      <xdr:col>7</xdr:col>
      <xdr:colOff>0</xdr:colOff>
      <xdr:row>39</xdr:row>
      <xdr:rowOff>95250</xdr:rowOff>
    </xdr:from>
    <xdr:to>
      <xdr:col>9</xdr:col>
      <xdr:colOff>1000125</xdr:colOff>
      <xdr:row>41</xdr:row>
      <xdr:rowOff>38100</xdr:rowOff>
    </xdr:to>
    <xdr:sp macro="" textlink="">
      <xdr:nvSpPr>
        <xdr:cNvPr id="26" name="Text Box 1029"/>
        <xdr:cNvSpPr txBox="1">
          <a:spLocks noChangeArrowheads="1"/>
        </xdr:cNvSpPr>
      </xdr:nvSpPr>
      <xdr:spPr bwMode="auto">
        <a:xfrm>
          <a:off x="3400425" y="6581775"/>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xdr:from>
      <xdr:col>6</xdr:col>
      <xdr:colOff>933450</xdr:colOff>
      <xdr:row>40</xdr:row>
      <xdr:rowOff>209551</xdr:rowOff>
    </xdr:from>
    <xdr:to>
      <xdr:col>13</xdr:col>
      <xdr:colOff>9524</xdr:colOff>
      <xdr:row>55</xdr:row>
      <xdr:rowOff>47626</xdr:rowOff>
    </xdr:to>
    <xdr:graphicFrame macro="">
      <xdr:nvGraphicFramePr>
        <xdr:cNvPr id="27"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6</xdr:col>
      <xdr:colOff>1057275</xdr:colOff>
      <xdr:row>53</xdr:row>
      <xdr:rowOff>28575</xdr:rowOff>
    </xdr:from>
    <xdr:to>
      <xdr:col>10</xdr:col>
      <xdr:colOff>9525</xdr:colOff>
      <xdr:row>55</xdr:row>
      <xdr:rowOff>219076</xdr:rowOff>
    </xdr:to>
    <xdr:sp macro="" textlink="">
      <xdr:nvSpPr>
        <xdr:cNvPr id="28" name="Text Box 1031"/>
        <xdr:cNvSpPr txBox="1">
          <a:spLocks noChangeArrowheads="1"/>
        </xdr:cNvSpPr>
      </xdr:nvSpPr>
      <xdr:spPr bwMode="auto">
        <a:xfrm>
          <a:off x="3390900" y="9582150"/>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29" name="Grupo 28"/>
        <xdr:cNvGrpSpPr/>
      </xdr:nvGrpSpPr>
      <xdr:grpSpPr>
        <a:xfrm>
          <a:off x="66675" y="0"/>
          <a:ext cx="612048" cy="180000"/>
          <a:chOff x="4797152" y="7020272"/>
          <a:chExt cx="612048" cy="180000"/>
        </a:xfrm>
      </xdr:grpSpPr>
      <xdr:sp macro="" textlink="">
        <xdr:nvSpPr>
          <xdr:cNvPr id="30" name="Rectângulo 29"/>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2" name="Rectângulo 31"/>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3</xdr:col>
      <xdr:colOff>66674</xdr:colOff>
      <xdr:row>39</xdr:row>
      <xdr:rowOff>123825</xdr:rowOff>
    </xdr:from>
    <xdr:to>
      <xdr:col>6</xdr:col>
      <xdr:colOff>857250</xdr:colOff>
      <xdr:row>55</xdr:row>
      <xdr:rowOff>104774</xdr:rowOff>
    </xdr:to>
    <xdr:sp macro="" textlink="">
      <xdr:nvSpPr>
        <xdr:cNvPr id="33" name="Text Box 1028"/>
        <xdr:cNvSpPr txBox="1">
          <a:spLocks noChangeArrowheads="1"/>
        </xdr:cNvSpPr>
      </xdr:nvSpPr>
      <xdr:spPr bwMode="auto">
        <a:xfrm>
          <a:off x="371474" y="6610350"/>
          <a:ext cx="2781301" cy="3333749"/>
        </a:xfrm>
        <a:prstGeom prst="rect">
          <a:avLst/>
        </a:prstGeom>
        <a:solidFill>
          <a:srgbClr val="FFFFFF"/>
        </a:solidFill>
        <a:ln w="9525">
          <a:noFill/>
          <a:miter lim="800000"/>
          <a:headEnd/>
          <a:tailEnd/>
        </a:ln>
      </xdr:spPr>
      <xdr:txBody>
        <a:bodyPr vertOverflow="clip" wrap="square" lIns="72000" tIns="7200" rIns="72000" bIns="10800" anchor="t" upright="1"/>
        <a:lstStyle/>
        <a:p>
          <a:pPr rtl="0" fontAlgn="base"/>
          <a:endParaRPr lang="pt-PT" sz="800" b="1" i="0" baseline="0">
            <a:latin typeface="Arial" pitchFamily="34" charset="0"/>
            <a:ea typeface="+mn-ea"/>
            <a:cs typeface="Arial" pitchFamily="34" charset="0"/>
          </a:endParaRPr>
        </a:p>
        <a:p>
          <a:pPr marL="0" indent="0" algn="just" rtl="0"/>
          <a:r>
            <a:rPr lang="pt-PT" sz="800" b="1" i="0" baseline="0">
              <a:latin typeface="Arial" pitchFamily="34" charset="0"/>
              <a:ea typeface="+mn-ea"/>
              <a:cs typeface="Arial" pitchFamily="34" charset="0"/>
            </a:rPr>
            <a:t>A taxa de desemprego </a:t>
          </a:r>
          <a:r>
            <a:rPr lang="pt-PT" sz="800" b="0" i="0" baseline="0">
              <a:latin typeface="Arial" pitchFamily="34" charset="0"/>
              <a:ea typeface="+mn-ea"/>
              <a:cs typeface="Arial" pitchFamily="34" charset="0"/>
            </a:rPr>
            <a:t>na</a:t>
          </a:r>
          <a:r>
            <a:rPr lang="pt-PT" sz="800" b="1" i="0" baseline="0">
              <a:latin typeface="Arial" pitchFamily="34" charset="0"/>
              <a:ea typeface="+mn-ea"/>
              <a:cs typeface="Arial" pitchFamily="34" charset="0"/>
            </a:rPr>
            <a:t> União Europeia </a:t>
          </a:r>
          <a:r>
            <a:rPr lang="pt-PT" sz="800" b="0" i="0" baseline="0">
              <a:latin typeface="Arial" pitchFamily="34" charset="0"/>
              <a:ea typeface="+mn-ea"/>
              <a:cs typeface="Arial" pitchFamily="34" charset="0"/>
            </a:rPr>
            <a:t>e na </a:t>
          </a:r>
          <a:r>
            <a:rPr lang="pt-PT" sz="800" b="1" i="0" baseline="0">
              <a:latin typeface="Arial" pitchFamily="34" charset="0"/>
              <a:ea typeface="+mn-ea"/>
              <a:cs typeface="Arial" pitchFamily="34" charset="0"/>
            </a:rPr>
            <a:t>Zona Euro  </a:t>
          </a:r>
          <a:r>
            <a:rPr lang="pt-PT" sz="800" b="0" i="0" baseline="0">
              <a:latin typeface="Arial" pitchFamily="34" charset="0"/>
              <a:ea typeface="+mn-ea"/>
              <a:cs typeface="Arial" pitchFamily="34" charset="0"/>
            </a:rPr>
            <a:t>manteve-se  nos 10,9% e 12,1 %, respectivamente. </a:t>
          </a:r>
        </a:p>
        <a:p>
          <a:pPr marL="0" indent="0" algn="just" rtl="0"/>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termos homólogos aumentou 0,4 p.p. e 0,6 p.p. respetivamente, segundo os dados publicados pelo EUROSTAT relativos ao mês de  julho.</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a taxa de desemprego diminuiu para 16,5 % relativamente  ao mês anterior (16,7 %).</a:t>
          </a:r>
        </a:p>
        <a:p>
          <a:pPr marL="0" indent="0" algn="just" rtl="0" fontAlgn="base"/>
          <a:endParaRPr lang="pt-PT" sz="800" b="0" i="0" baseline="0">
            <a:latin typeface="Arial" pitchFamily="34" charset="0"/>
            <a:ea typeface="+mn-ea"/>
            <a:cs typeface="Arial" pitchFamily="34" charset="0"/>
          </a:endParaRPr>
        </a:p>
        <a:p>
          <a:pPr marL="0" indent="0" algn="just" rtl="0"/>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(4,8 %),  </a:t>
          </a:r>
          <a:r>
            <a:rPr lang="pt-PT" sz="800" b="1" i="0" baseline="0">
              <a:latin typeface="Arial" pitchFamily="34" charset="0"/>
              <a:ea typeface="+mn-ea"/>
              <a:cs typeface="Arial" pitchFamily="34" charset="0"/>
            </a:rPr>
            <a:t>Alemanha</a:t>
          </a:r>
          <a:r>
            <a:rPr lang="pt-PT" sz="800" b="0" i="0" baseline="0">
              <a:latin typeface="Arial" pitchFamily="34" charset="0"/>
              <a:ea typeface="+mn-ea"/>
              <a:cs typeface="Arial" pitchFamily="34" charset="0"/>
            </a:rPr>
            <a:t> (5,3 %),  </a:t>
          </a:r>
          <a:r>
            <a:rPr lang="pt-PT" sz="800" b="1" i="0" baseline="0">
              <a:latin typeface="Arial" pitchFamily="34" charset="0"/>
              <a:ea typeface="+mn-ea"/>
              <a:cs typeface="Arial" pitchFamily="34" charset="0"/>
            </a:rPr>
            <a:t>Luxemburgo </a:t>
          </a:r>
          <a:r>
            <a:rPr lang="pt-PT" sz="800" b="0" i="0" baseline="0">
              <a:latin typeface="Arial" pitchFamily="34" charset="0"/>
              <a:ea typeface="+mn-ea"/>
              <a:cs typeface="Arial" pitchFamily="34" charset="0"/>
            </a:rPr>
            <a:t>(5,7 %)  apresentam as taxas de desemprego mais baixas;  a </a:t>
          </a:r>
          <a:r>
            <a:rPr lang="pt-PT" sz="800" b="1" i="0" baseline="0">
              <a:latin typeface="Arial" pitchFamily="34" charset="0"/>
              <a:ea typeface="+mn-ea"/>
              <a:cs typeface="Arial" pitchFamily="34" charset="0"/>
            </a:rPr>
            <a:t>Grécia </a:t>
          </a:r>
          <a:r>
            <a:rPr lang="pt-PT" sz="800" b="0" i="0" baseline="0">
              <a:latin typeface="Arial" pitchFamily="34" charset="0"/>
              <a:ea typeface="+mn-ea"/>
              <a:cs typeface="Arial" pitchFamily="34" charset="0"/>
            </a:rPr>
            <a:t>(27,6 %) e a </a:t>
          </a:r>
          <a:r>
            <a:rPr lang="pt-PT" sz="800" b="1" i="0" baseline="0">
              <a:latin typeface="Arial" pitchFamily="34" charset="0"/>
              <a:ea typeface="+mn-ea"/>
              <a:cs typeface="Arial" pitchFamily="34" charset="0"/>
            </a:rPr>
            <a:t>Espanha</a:t>
          </a:r>
          <a:r>
            <a:rPr lang="pt-PT" sz="800" b="0" i="0" baseline="0">
              <a:latin typeface="Arial" pitchFamily="34" charset="0"/>
              <a:ea typeface="+mn-ea"/>
              <a:cs typeface="Arial" pitchFamily="34" charset="0"/>
            </a:rPr>
            <a:t>  (26,3 %) são os estados membros com valores  mais elevados.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taxa de desemprego para o grupo etário &lt;25 anos apresenta o valor mais elevado na </a:t>
          </a:r>
          <a:r>
            <a:rPr lang="pt-PT" sz="800" b="1" i="0" baseline="0">
              <a:latin typeface="Arial" pitchFamily="34" charset="0"/>
              <a:ea typeface="+mn-ea"/>
              <a:cs typeface="Arial" pitchFamily="34" charset="0"/>
            </a:rPr>
            <a:t>Grécia</a:t>
          </a:r>
          <a:r>
            <a:rPr lang="pt-PT" sz="800" b="0" i="0" baseline="0">
              <a:latin typeface="Arial" pitchFamily="34" charset="0"/>
              <a:ea typeface="+mn-ea"/>
              <a:cs typeface="Arial" pitchFamily="34" charset="0"/>
            </a:rPr>
            <a:t> (62,9 %), registando o valor mais baixo na </a:t>
          </a:r>
          <a:r>
            <a:rPr lang="pt-PT" sz="800" b="1" i="0" baseline="0">
              <a:latin typeface="Arial" pitchFamily="34" charset="0"/>
              <a:ea typeface="+mn-ea"/>
              <a:cs typeface="Arial" pitchFamily="34" charset="0"/>
            </a:rPr>
            <a:t>Alemanha </a:t>
          </a:r>
          <a:r>
            <a:rPr lang="pt-PT" sz="800" b="0" i="0" baseline="0">
              <a:latin typeface="Arial" pitchFamily="34" charset="0"/>
              <a:ea typeface="+mn-ea"/>
              <a:cs typeface="Arial" pitchFamily="34" charset="0"/>
            </a:rPr>
            <a:t>(7,7 %). 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regista o valor de  (37,4 %).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Fazendo uma </a:t>
          </a:r>
          <a:r>
            <a:rPr lang="pt-PT" sz="800" b="1" i="0" baseline="0">
              <a:latin typeface="Arial" pitchFamily="34" charset="0"/>
              <a:ea typeface="+mn-ea"/>
              <a:cs typeface="Arial" pitchFamily="34" charset="0"/>
            </a:rPr>
            <a:t>análise por sexo </a:t>
          </a:r>
          <a:r>
            <a:rPr lang="pt-PT" sz="800" b="0" i="0" baseline="0">
              <a:latin typeface="Arial" pitchFamily="34" charset="0"/>
              <a:ea typeface="+mn-ea"/>
              <a:cs typeface="Arial" pitchFamily="34" charset="0"/>
            </a:rPr>
            <a:t>verifica-se que a, </a:t>
          </a:r>
          <a:r>
            <a:rPr lang="pt-PT" sz="800" b="1" i="0" baseline="0">
              <a:latin typeface="Arial" pitchFamily="34" charset="0"/>
              <a:ea typeface="+mn-ea"/>
              <a:cs typeface="Arial" pitchFamily="34" charset="0"/>
            </a:rPr>
            <a:t>República Checa</a:t>
          </a:r>
          <a:r>
            <a:rPr lang="pt-PT" sz="800" b="0" i="0" baseline="0">
              <a:latin typeface="Arial" pitchFamily="34" charset="0"/>
              <a:ea typeface="+mn-ea"/>
              <a:cs typeface="Arial" pitchFamily="34" charset="0"/>
            </a:rPr>
            <a:t> e o </a:t>
          </a:r>
          <a:r>
            <a:rPr lang="pt-PT" sz="800" b="1" i="0" baseline="0">
              <a:latin typeface="Arial" pitchFamily="34" charset="0"/>
              <a:ea typeface="+mn-ea"/>
              <a:cs typeface="Arial" pitchFamily="34" charset="0"/>
            </a:rPr>
            <a:t>Luxemburgo</a:t>
          </a:r>
          <a:r>
            <a:rPr lang="pt-PT" sz="800" b="0" i="0" baseline="0">
              <a:latin typeface="Arial" pitchFamily="34" charset="0"/>
              <a:ea typeface="+mn-ea"/>
              <a:cs typeface="Arial" pitchFamily="34" charset="0"/>
            </a:rPr>
            <a:t> são os países com a maior diferença, entre a taxa de desemprego das mulheres e dos homens.</a:t>
          </a:r>
        </a:p>
        <a:p>
          <a:pPr marL="0" indent="0" algn="just" rtl="0">
            <a:defRPr sz="1000"/>
          </a:pPr>
          <a:endParaRPr lang="pt-PT" sz="800" b="0" i="0" baseline="0">
            <a:latin typeface="Arial" pitchFamily="34" charset="0"/>
            <a:ea typeface="+mn-ea"/>
            <a:cs typeface="Arial" pitchFamily="34" charset="0"/>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85</xdr:row>
      <xdr:rowOff>28575</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0</xdr:colOff>
      <xdr:row>0</xdr:row>
      <xdr:rowOff>0</xdr:rowOff>
    </xdr:from>
    <xdr:to>
      <xdr:col>15</xdr:col>
      <xdr:colOff>11973</xdr:colOff>
      <xdr:row>1</xdr:row>
      <xdr:rowOff>8550</xdr:rowOff>
    </xdr:to>
    <xdr:grpSp>
      <xdr:nvGrpSpPr>
        <xdr:cNvPr id="2" name="Grupo 1"/>
        <xdr:cNvGrpSpPr/>
      </xdr:nvGrpSpPr>
      <xdr:grpSpPr>
        <a:xfrm>
          <a:off x="5876925" y="0"/>
          <a:ext cx="5453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566737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5667375" y="0"/>
          <a:ext cx="583473"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10552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6.xml"/><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29.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0.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e.min-economia.pt/" TargetMode="External"/><Relationship Id="rId5" Type="http://schemas.openxmlformats.org/officeDocument/2006/relationships/hyperlink" Target="mailto:dados@gee.min-economia.pt/" TargetMode="External"/><Relationship Id="rId4" Type="http://schemas.openxmlformats.org/officeDocument/2006/relationships/hyperlink" Target="http://www.gee.min-economia.pt/pagina.aspx?js=0&amp;codigono=67637170AAAAAAAAAAAAAAAA"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sheetPr codeName="Folha1">
    <tabColor theme="9"/>
  </sheetPr>
  <dimension ref="A1:P74"/>
  <sheetViews>
    <sheetView tabSelected="1" showRuler="0" zoomScaleNormal="100" workbookViewId="0"/>
  </sheetViews>
  <sheetFormatPr defaultRowHeight="12.75"/>
  <cols>
    <col min="1" max="1" width="1.42578125" style="187" customWidth="1"/>
    <col min="2" max="2" width="2.5703125" style="187" customWidth="1"/>
    <col min="3" max="3" width="31.140625" style="187" customWidth="1"/>
    <col min="4" max="4" width="2.7109375" style="187" customWidth="1"/>
    <col min="5" max="5" width="1.28515625" style="187" customWidth="1"/>
    <col min="6" max="6" width="14" style="187" customWidth="1"/>
    <col min="7" max="7" width="5.5703125" style="187" customWidth="1"/>
    <col min="8" max="8" width="4.140625" style="187" customWidth="1"/>
    <col min="9" max="9" width="34.5703125" style="187" customWidth="1"/>
    <col min="10" max="10" width="3.28515625" style="187" customWidth="1"/>
    <col min="11" max="11" width="1.42578125" style="187" customWidth="1"/>
    <col min="12" max="12" width="8.140625" style="187" customWidth="1"/>
    <col min="13" max="16384" width="9.140625" style="187"/>
  </cols>
  <sheetData>
    <row r="1" spans="1:16" ht="7.5" customHeight="1">
      <c r="A1" s="390"/>
      <c r="B1" s="386"/>
      <c r="C1" s="386"/>
      <c r="D1" s="386"/>
      <c r="E1" s="386"/>
      <c r="F1" s="386"/>
      <c r="G1" s="386"/>
      <c r="H1" s="386"/>
      <c r="I1" s="386"/>
      <c r="J1" s="386"/>
      <c r="K1" s="386"/>
    </row>
    <row r="2" spans="1:16" ht="17.25" customHeight="1">
      <c r="A2" s="390"/>
      <c r="B2" s="363"/>
      <c r="C2" s="364"/>
      <c r="D2" s="364"/>
      <c r="E2" s="364"/>
      <c r="F2" s="364"/>
      <c r="G2" s="364"/>
      <c r="H2" s="365"/>
      <c r="I2" s="366"/>
      <c r="J2" s="366"/>
      <c r="K2" s="390"/>
    </row>
    <row r="3" spans="1:16">
      <c r="A3" s="390"/>
      <c r="B3" s="363"/>
      <c r="C3" s="364"/>
      <c r="D3" s="364"/>
      <c r="E3" s="364"/>
      <c r="F3" s="364"/>
      <c r="G3" s="364"/>
      <c r="H3" s="365"/>
      <c r="I3" s="363"/>
      <c r="J3" s="366"/>
      <c r="K3" s="390"/>
    </row>
    <row r="4" spans="1:16" ht="33.75" customHeight="1">
      <c r="A4" s="390"/>
      <c r="B4" s="363"/>
      <c r="C4" s="365"/>
      <c r="D4" s="365"/>
      <c r="E4" s="365"/>
      <c r="F4" s="365"/>
      <c r="G4" s="365"/>
      <c r="H4" s="365"/>
      <c r="I4" s="367" t="s">
        <v>35</v>
      </c>
      <c r="J4" s="363"/>
      <c r="K4" s="390"/>
    </row>
    <row r="5" spans="1:16" s="192" customFormat="1" ht="12.75" customHeight="1">
      <c r="A5" s="393"/>
      <c r="B5" s="1308"/>
      <c r="C5" s="1308"/>
      <c r="D5" s="1308"/>
      <c r="E5" s="386"/>
      <c r="F5" s="368"/>
      <c r="G5" s="368"/>
      <c r="H5" s="368"/>
      <c r="I5" s="369"/>
      <c r="J5" s="370"/>
      <c r="K5" s="390"/>
    </row>
    <row r="6" spans="1:16" ht="12.75" customHeight="1">
      <c r="A6" s="390"/>
      <c r="B6" s="390"/>
      <c r="C6" s="386"/>
      <c r="D6" s="386"/>
      <c r="E6" s="386"/>
      <c r="F6" s="368"/>
      <c r="G6" s="368"/>
      <c r="H6" s="368"/>
      <c r="I6" s="369"/>
      <c r="J6" s="370"/>
      <c r="K6" s="390"/>
      <c r="N6" s="371"/>
    </row>
    <row r="7" spans="1:16" ht="12.75" customHeight="1">
      <c r="A7" s="390"/>
      <c r="B7" s="390"/>
      <c r="C7" s="386"/>
      <c r="D7" s="386"/>
      <c r="E7" s="386"/>
      <c r="F7" s="368"/>
      <c r="G7" s="368"/>
      <c r="H7" s="385"/>
      <c r="I7" s="369"/>
      <c r="J7" s="370"/>
      <c r="K7" s="390"/>
      <c r="M7" s="372"/>
      <c r="N7" s="373"/>
    </row>
    <row r="8" spans="1:16" ht="12.75" customHeight="1">
      <c r="A8" s="390"/>
      <c r="B8" s="390"/>
      <c r="C8" s="386"/>
      <c r="D8" s="386"/>
      <c r="E8" s="386"/>
      <c r="F8" s="368"/>
      <c r="G8" s="368"/>
      <c r="H8" s="368"/>
      <c r="I8" s="369"/>
      <c r="J8" s="370"/>
      <c r="K8" s="390"/>
      <c r="M8" s="374"/>
    </row>
    <row r="9" spans="1:16" ht="12.75" customHeight="1">
      <c r="A9" s="390"/>
      <c r="B9" s="390"/>
      <c r="C9" s="386"/>
      <c r="D9" s="386"/>
      <c r="E9" s="386"/>
      <c r="F9" s="368"/>
      <c r="G9" s="368"/>
      <c r="H9" s="368"/>
      <c r="I9" s="369"/>
      <c r="J9" s="370"/>
      <c r="K9" s="390"/>
      <c r="M9" s="374"/>
    </row>
    <row r="10" spans="1:16" ht="12.75" customHeight="1">
      <c r="A10" s="390"/>
      <c r="B10" s="390"/>
      <c r="C10" s="386"/>
      <c r="D10" s="386"/>
      <c r="E10" s="386"/>
      <c r="F10" s="368"/>
      <c r="G10" s="368"/>
      <c r="H10" s="368"/>
      <c r="I10" s="369"/>
      <c r="J10" s="370"/>
      <c r="K10" s="390"/>
    </row>
    <row r="11" spans="1:16">
      <c r="A11" s="390"/>
      <c r="B11" s="390"/>
      <c r="C11" s="386"/>
      <c r="D11" s="386"/>
      <c r="E11" s="386"/>
      <c r="F11" s="368"/>
      <c r="G11" s="368"/>
      <c r="H11" s="368"/>
      <c r="I11" s="369"/>
      <c r="J11" s="370"/>
      <c r="K11" s="390"/>
    </row>
    <row r="12" spans="1:16">
      <c r="A12" s="390"/>
      <c r="B12" s="418" t="s">
        <v>27</v>
      </c>
      <c r="C12" s="416"/>
      <c r="D12" s="416"/>
      <c r="E12" s="386"/>
      <c r="F12" s="368"/>
      <c r="G12" s="368"/>
      <c r="H12" s="368"/>
      <c r="I12" s="369"/>
      <c r="J12" s="370"/>
      <c r="K12" s="390"/>
    </row>
    <row r="13" spans="1:16" ht="13.5" thickBot="1">
      <c r="A13" s="390"/>
      <c r="B13" s="390"/>
      <c r="C13" s="386"/>
      <c r="D13" s="386"/>
      <c r="E13" s="386"/>
      <c r="F13" s="368"/>
      <c r="G13" s="368"/>
      <c r="H13" s="368"/>
      <c r="I13" s="369"/>
      <c r="J13" s="370"/>
      <c r="K13" s="390"/>
      <c r="P13" s="375"/>
    </row>
    <row r="14" spans="1:16" ht="13.5" thickBot="1">
      <c r="A14" s="390"/>
      <c r="B14" s="423"/>
      <c r="C14" s="409" t="s">
        <v>21</v>
      </c>
      <c r="D14" s="406">
        <v>3</v>
      </c>
      <c r="E14" s="386"/>
      <c r="F14" s="368"/>
      <c r="G14" s="368"/>
      <c r="H14" s="368"/>
      <c r="I14" s="369"/>
      <c r="J14" s="370"/>
      <c r="K14" s="390"/>
      <c r="P14" s="375"/>
    </row>
    <row r="15" spans="1:16" ht="13.5" thickBot="1">
      <c r="A15" s="390"/>
      <c r="B15" s="390"/>
      <c r="C15" s="417"/>
      <c r="D15" s="396"/>
      <c r="E15" s="386"/>
      <c r="F15" s="368"/>
      <c r="G15" s="368"/>
      <c r="H15" s="368"/>
      <c r="I15" s="369"/>
      <c r="J15" s="370"/>
      <c r="K15" s="390"/>
      <c r="P15" s="375"/>
    </row>
    <row r="16" spans="1:16" ht="13.5" thickBot="1">
      <c r="A16" s="390"/>
      <c r="B16" s="423"/>
      <c r="C16" s="409" t="s">
        <v>33</v>
      </c>
      <c r="D16" s="402">
        <v>4</v>
      </c>
      <c r="E16" s="386"/>
      <c r="F16" s="368"/>
      <c r="G16" s="368"/>
      <c r="H16" s="368"/>
      <c r="I16" s="369"/>
      <c r="J16" s="370"/>
      <c r="K16" s="390"/>
      <c r="P16" s="375"/>
    </row>
    <row r="17" spans="1:16" ht="13.5" thickBot="1">
      <c r="A17" s="390"/>
      <c r="B17" s="391"/>
      <c r="C17" s="404"/>
      <c r="D17" s="400"/>
      <c r="E17" s="386"/>
      <c r="F17" s="368"/>
      <c r="G17" s="368"/>
      <c r="H17" s="368"/>
      <c r="I17" s="369"/>
      <c r="J17" s="370"/>
      <c r="K17" s="390"/>
      <c r="P17" s="375"/>
    </row>
    <row r="18" spans="1:16" ht="13.5" customHeight="1" thickBot="1">
      <c r="A18" s="390"/>
      <c r="B18" s="422"/>
      <c r="C18" s="401" t="s">
        <v>32</v>
      </c>
      <c r="D18" s="402">
        <v>6</v>
      </c>
      <c r="E18" s="386"/>
      <c r="F18" s="368"/>
      <c r="G18" s="368"/>
      <c r="H18" s="368"/>
      <c r="I18" s="369"/>
      <c r="J18" s="370"/>
      <c r="K18" s="390"/>
    </row>
    <row r="19" spans="1:16">
      <c r="A19" s="390"/>
      <c r="B19" s="414"/>
      <c r="C19" s="399" t="s">
        <v>2</v>
      </c>
      <c r="D19" s="396">
        <v>6</v>
      </c>
      <c r="E19" s="386"/>
      <c r="F19" s="368"/>
      <c r="G19" s="368"/>
      <c r="H19" s="368"/>
      <c r="I19" s="369"/>
      <c r="J19" s="370"/>
      <c r="K19" s="390"/>
    </row>
    <row r="20" spans="1:16">
      <c r="A20" s="390"/>
      <c r="B20" s="414"/>
      <c r="C20" s="399" t="s">
        <v>13</v>
      </c>
      <c r="D20" s="396">
        <v>7</v>
      </c>
      <c r="E20" s="386"/>
      <c r="F20" s="368"/>
      <c r="G20" s="368"/>
      <c r="H20" s="368"/>
      <c r="I20" s="369"/>
      <c r="J20" s="370"/>
      <c r="K20" s="390"/>
    </row>
    <row r="21" spans="1:16">
      <c r="A21" s="390"/>
      <c r="B21" s="414"/>
      <c r="C21" s="399" t="s">
        <v>7</v>
      </c>
      <c r="D21" s="396">
        <v>8</v>
      </c>
      <c r="E21" s="386"/>
      <c r="F21" s="368"/>
      <c r="G21" s="368"/>
      <c r="H21" s="368"/>
      <c r="I21" s="369"/>
      <c r="J21" s="370"/>
      <c r="K21" s="390"/>
    </row>
    <row r="22" spans="1:16">
      <c r="A22" s="390"/>
      <c r="B22" s="415"/>
      <c r="C22" s="399" t="s">
        <v>49</v>
      </c>
      <c r="D22" s="396">
        <v>9</v>
      </c>
      <c r="E22" s="386"/>
      <c r="F22" s="376"/>
      <c r="G22" s="368"/>
      <c r="H22" s="368"/>
      <c r="I22" s="369"/>
      <c r="J22" s="370"/>
      <c r="K22" s="390"/>
    </row>
    <row r="23" spans="1:16" ht="22.5" customHeight="1">
      <c r="A23" s="390"/>
      <c r="B23" s="394"/>
      <c r="C23" s="407" t="s">
        <v>28</v>
      </c>
      <c r="D23" s="396">
        <v>10</v>
      </c>
      <c r="E23" s="386"/>
      <c r="F23" s="368"/>
      <c r="G23" s="368"/>
      <c r="H23" s="368"/>
      <c r="I23" s="369"/>
      <c r="J23" s="370"/>
      <c r="K23" s="390"/>
    </row>
    <row r="24" spans="1:16">
      <c r="A24" s="390"/>
      <c r="B24" s="394"/>
      <c r="C24" s="399" t="s">
        <v>25</v>
      </c>
      <c r="D24" s="396">
        <v>11</v>
      </c>
      <c r="E24" s="386"/>
      <c r="F24" s="368"/>
      <c r="G24" s="368"/>
      <c r="H24" s="368"/>
      <c r="I24" s="369"/>
      <c r="J24" s="370"/>
      <c r="K24" s="390"/>
    </row>
    <row r="25" spans="1:16" ht="12.75" customHeight="1" thickBot="1">
      <c r="A25" s="390"/>
      <c r="B25" s="386"/>
      <c r="C25" s="399"/>
      <c r="D25" s="396"/>
      <c r="E25" s="386"/>
      <c r="F25" s="368"/>
      <c r="G25" s="1309" t="s">
        <v>570</v>
      </c>
      <c r="H25" s="1310"/>
      <c r="I25" s="1310"/>
      <c r="J25" s="376"/>
      <c r="K25" s="390"/>
    </row>
    <row r="26" spans="1:16" ht="13.5" customHeight="1" thickBot="1">
      <c r="A26" s="390"/>
      <c r="B26" s="517"/>
      <c r="C26" s="401" t="s">
        <v>12</v>
      </c>
      <c r="D26" s="402">
        <v>12</v>
      </c>
      <c r="E26" s="386"/>
      <c r="F26" s="368"/>
      <c r="G26" s="1310"/>
      <c r="H26" s="1310"/>
      <c r="I26" s="1310"/>
      <c r="J26" s="376"/>
      <c r="K26" s="390"/>
    </row>
    <row r="27" spans="1:16" ht="12.75" customHeight="1">
      <c r="A27" s="390"/>
      <c r="B27" s="387"/>
      <c r="C27" s="399" t="s">
        <v>45</v>
      </c>
      <c r="D27" s="396">
        <v>12</v>
      </c>
      <c r="E27" s="386"/>
      <c r="F27" s="368"/>
      <c r="G27" s="1310"/>
      <c r="H27" s="1310"/>
      <c r="I27" s="1310"/>
      <c r="J27" s="376"/>
      <c r="K27" s="390"/>
    </row>
    <row r="28" spans="1:16" ht="22.5" customHeight="1">
      <c r="A28" s="390"/>
      <c r="B28" s="387"/>
      <c r="C28" s="412" t="s">
        <v>509</v>
      </c>
      <c r="D28" s="396">
        <v>12</v>
      </c>
      <c r="E28" s="386"/>
      <c r="F28" s="368"/>
      <c r="G28" s="1310"/>
      <c r="H28" s="1310"/>
      <c r="I28" s="1310"/>
      <c r="J28" s="376"/>
      <c r="K28" s="390"/>
    </row>
    <row r="29" spans="1:16" ht="12.75" customHeight="1" thickBot="1">
      <c r="A29" s="390"/>
      <c r="B29" s="394"/>
      <c r="C29" s="413"/>
      <c r="D29" s="400"/>
      <c r="E29" s="386"/>
      <c r="F29" s="368"/>
      <c r="G29" s="1310"/>
      <c r="H29" s="1310"/>
      <c r="I29" s="1310"/>
      <c r="J29" s="376"/>
      <c r="K29" s="390"/>
    </row>
    <row r="30" spans="1:16" ht="13.5" customHeight="1" thickBot="1">
      <c r="A30" s="390"/>
      <c r="B30" s="421"/>
      <c r="C30" s="401" t="s">
        <v>11</v>
      </c>
      <c r="D30" s="402">
        <v>13</v>
      </c>
      <c r="E30" s="386"/>
      <c r="F30" s="368"/>
      <c r="G30" s="1310"/>
      <c r="H30" s="1310"/>
      <c r="I30" s="1310"/>
      <c r="J30" s="376"/>
      <c r="K30" s="390"/>
    </row>
    <row r="31" spans="1:16" ht="12.75" customHeight="1">
      <c r="A31" s="390"/>
      <c r="B31" s="387"/>
      <c r="C31" s="395" t="s">
        <v>18</v>
      </c>
      <c r="D31" s="396">
        <v>13</v>
      </c>
      <c r="E31" s="386"/>
      <c r="F31" s="368"/>
      <c r="G31" s="1310"/>
      <c r="H31" s="1310"/>
      <c r="I31" s="1310"/>
      <c r="J31" s="376"/>
      <c r="K31" s="390"/>
    </row>
    <row r="32" spans="1:16" ht="12.75" customHeight="1">
      <c r="A32" s="390"/>
      <c r="B32" s="387"/>
      <c r="C32" s="397" t="s">
        <v>8</v>
      </c>
      <c r="D32" s="396">
        <v>14</v>
      </c>
      <c r="E32" s="386"/>
      <c r="F32" s="368"/>
      <c r="G32" s="377"/>
      <c r="H32" s="377"/>
      <c r="I32" s="377"/>
      <c r="J32" s="376"/>
      <c r="K32" s="390"/>
    </row>
    <row r="33" spans="1:11" ht="12.75" customHeight="1">
      <c r="A33" s="390"/>
      <c r="B33" s="387"/>
      <c r="C33" s="397" t="s">
        <v>26</v>
      </c>
      <c r="D33" s="396">
        <v>14</v>
      </c>
      <c r="E33" s="386"/>
      <c r="F33" s="368"/>
      <c r="G33" s="377"/>
      <c r="H33" s="377"/>
      <c r="I33" s="377"/>
      <c r="J33" s="376"/>
      <c r="K33" s="390"/>
    </row>
    <row r="34" spans="1:11" ht="12.75" customHeight="1">
      <c r="A34" s="390"/>
      <c r="B34" s="387"/>
      <c r="C34" s="397" t="s">
        <v>6</v>
      </c>
      <c r="D34" s="396">
        <v>15</v>
      </c>
      <c r="E34" s="386"/>
      <c r="F34" s="368"/>
      <c r="G34" s="377"/>
      <c r="H34" s="377"/>
      <c r="I34" s="377"/>
      <c r="J34" s="376"/>
      <c r="K34" s="390"/>
    </row>
    <row r="35" spans="1:11" ht="22.5" customHeight="1">
      <c r="A35" s="390"/>
      <c r="B35" s="387"/>
      <c r="C35" s="395" t="s">
        <v>50</v>
      </c>
      <c r="D35" s="396">
        <v>16</v>
      </c>
      <c r="E35" s="386"/>
      <c r="F35" s="368"/>
      <c r="G35" s="377"/>
      <c r="H35" s="377"/>
      <c r="I35" s="377"/>
      <c r="J35" s="376"/>
      <c r="K35" s="390"/>
    </row>
    <row r="36" spans="1:11" ht="12.75" customHeight="1">
      <c r="A36" s="390"/>
      <c r="B36" s="398"/>
      <c r="C36" s="397" t="s">
        <v>14</v>
      </c>
      <c r="D36" s="396">
        <v>16</v>
      </c>
      <c r="E36" s="386"/>
      <c r="F36" s="368"/>
      <c r="G36" s="368"/>
      <c r="H36" s="368"/>
      <c r="I36" s="369"/>
      <c r="J36" s="370"/>
      <c r="K36" s="390"/>
    </row>
    <row r="37" spans="1:11" ht="12.75" customHeight="1">
      <c r="A37" s="390"/>
      <c r="B37" s="387"/>
      <c r="C37" s="399" t="s">
        <v>31</v>
      </c>
      <c r="D37" s="396">
        <v>17</v>
      </c>
      <c r="E37" s="386"/>
      <c r="F37" s="368"/>
      <c r="G37" s="368"/>
      <c r="H37" s="368"/>
      <c r="I37" s="378"/>
      <c r="J37" s="378"/>
      <c r="K37" s="390"/>
    </row>
    <row r="38" spans="1:11" ht="13.5" thickBot="1">
      <c r="A38" s="390"/>
      <c r="B38" s="390"/>
      <c r="C38" s="386"/>
      <c r="D38" s="400"/>
      <c r="E38" s="386"/>
      <c r="F38" s="368"/>
      <c r="G38" s="368"/>
      <c r="H38" s="368"/>
      <c r="I38" s="378"/>
      <c r="J38" s="378"/>
      <c r="K38" s="390"/>
    </row>
    <row r="39" spans="1:11" ht="13.5" customHeight="1" thickBot="1">
      <c r="A39" s="390"/>
      <c r="B39" s="496"/>
      <c r="C39" s="401" t="s">
        <v>29</v>
      </c>
      <c r="D39" s="402">
        <v>18</v>
      </c>
      <c r="E39" s="386"/>
      <c r="F39" s="368"/>
      <c r="G39" s="368"/>
      <c r="H39" s="368"/>
      <c r="I39" s="378"/>
      <c r="J39" s="378"/>
      <c r="K39" s="390"/>
    </row>
    <row r="40" spans="1:11">
      <c r="A40" s="390"/>
      <c r="B40" s="390"/>
      <c r="C40" s="399" t="s">
        <v>30</v>
      </c>
      <c r="D40" s="396">
        <v>18</v>
      </c>
      <c r="E40" s="386"/>
      <c r="F40" s="368"/>
      <c r="G40" s="368"/>
      <c r="H40" s="368"/>
      <c r="I40" s="379"/>
      <c r="J40" s="379"/>
      <c r="K40" s="390"/>
    </row>
    <row r="41" spans="1:11">
      <c r="A41" s="390"/>
      <c r="B41" s="398"/>
      <c r="C41" s="399" t="s">
        <v>0</v>
      </c>
      <c r="D41" s="396">
        <v>19</v>
      </c>
      <c r="E41" s="386"/>
      <c r="F41" s="368"/>
      <c r="G41" s="368"/>
      <c r="H41" s="368"/>
      <c r="I41" s="380"/>
      <c r="J41" s="381"/>
      <c r="K41" s="390"/>
    </row>
    <row r="42" spans="1:11">
      <c r="A42" s="390"/>
      <c r="B42" s="398"/>
      <c r="C42" s="399" t="s">
        <v>16</v>
      </c>
      <c r="D42" s="396">
        <v>19</v>
      </c>
      <c r="E42" s="386"/>
      <c r="F42" s="368"/>
      <c r="G42" s="368"/>
      <c r="H42" s="368"/>
      <c r="I42" s="380"/>
      <c r="J42" s="381"/>
      <c r="K42" s="390"/>
    </row>
    <row r="43" spans="1:11">
      <c r="A43" s="390"/>
      <c r="B43" s="398"/>
      <c r="C43" s="399" t="s">
        <v>1</v>
      </c>
      <c r="D43" s="403">
        <v>19</v>
      </c>
      <c r="E43" s="404"/>
      <c r="F43" s="382"/>
      <c r="G43" s="383"/>
      <c r="H43" s="382"/>
      <c r="I43" s="382"/>
      <c r="J43" s="382"/>
      <c r="K43" s="390"/>
    </row>
    <row r="44" spans="1:11">
      <c r="A44" s="390"/>
      <c r="B44" s="398"/>
      <c r="C44" s="399" t="s">
        <v>22</v>
      </c>
      <c r="D44" s="403">
        <v>19</v>
      </c>
      <c r="E44" s="404"/>
      <c r="F44" s="382"/>
      <c r="G44" s="383"/>
      <c r="H44" s="382"/>
      <c r="I44" s="382"/>
      <c r="J44" s="382"/>
      <c r="K44" s="390"/>
    </row>
    <row r="45" spans="1:11" ht="12.75" customHeight="1" thickBot="1">
      <c r="A45" s="390"/>
      <c r="B45" s="394"/>
      <c r="C45" s="394"/>
      <c r="D45" s="405"/>
      <c r="E45" s="388"/>
      <c r="F45" s="380"/>
      <c r="G45" s="383"/>
      <c r="H45" s="380"/>
      <c r="I45" s="380"/>
      <c r="J45" s="381"/>
      <c r="K45" s="390"/>
    </row>
    <row r="46" spans="1:11" ht="13.5" customHeight="1" thickBot="1">
      <c r="A46" s="390"/>
      <c r="B46" s="424"/>
      <c r="C46" s="401" t="s">
        <v>38</v>
      </c>
      <c r="D46" s="406">
        <v>20</v>
      </c>
      <c r="E46" s="388"/>
      <c r="F46" s="380"/>
      <c r="G46" s="383"/>
      <c r="H46" s="380"/>
      <c r="I46" s="380"/>
      <c r="J46" s="381"/>
      <c r="K46" s="390"/>
    </row>
    <row r="47" spans="1:11">
      <c r="A47" s="390"/>
      <c r="B47" s="390"/>
      <c r="C47" s="399" t="s">
        <v>47</v>
      </c>
      <c r="D47" s="403">
        <v>20</v>
      </c>
      <c r="E47" s="388"/>
      <c r="F47" s="380"/>
      <c r="G47" s="383"/>
      <c r="H47" s="380"/>
      <c r="I47" s="380"/>
      <c r="J47" s="381"/>
      <c r="K47" s="390"/>
    </row>
    <row r="48" spans="1:11" ht="12.75" customHeight="1">
      <c r="A48" s="390"/>
      <c r="B48" s="394"/>
      <c r="C48" s="407" t="s">
        <v>444</v>
      </c>
      <c r="D48" s="408">
        <v>21</v>
      </c>
      <c r="E48" s="388"/>
      <c r="F48" s="380"/>
      <c r="G48" s="383"/>
      <c r="H48" s="380"/>
      <c r="I48" s="380"/>
      <c r="J48" s="381"/>
      <c r="K48" s="390"/>
    </row>
    <row r="49" spans="1:11" ht="11.25" customHeight="1" thickBot="1">
      <c r="A49" s="390"/>
      <c r="B49" s="390"/>
      <c r="C49" s="407"/>
      <c r="D49" s="407"/>
      <c r="E49" s="388"/>
      <c r="F49" s="380"/>
      <c r="G49" s="383"/>
      <c r="H49" s="380"/>
      <c r="I49" s="380"/>
      <c r="J49" s="381"/>
      <c r="K49" s="390"/>
    </row>
    <row r="50" spans="1:11" ht="13.5" thickBot="1">
      <c r="A50" s="390"/>
      <c r="B50" s="420"/>
      <c r="C50" s="409" t="s">
        <v>4</v>
      </c>
      <c r="D50" s="406">
        <v>22</v>
      </c>
      <c r="E50" s="404"/>
      <c r="F50" s="382"/>
      <c r="G50" s="383"/>
      <c r="H50" s="382"/>
      <c r="I50" s="382"/>
      <c r="J50" s="382"/>
      <c r="K50" s="390"/>
    </row>
    <row r="51" spans="1:11" ht="23.25" customHeight="1">
      <c r="A51" s="390"/>
      <c r="B51" s="410"/>
      <c r="C51" s="411"/>
      <c r="D51" s="411"/>
      <c r="E51" s="388"/>
      <c r="F51" s="380"/>
      <c r="G51" s="383"/>
      <c r="H51" s="380"/>
      <c r="I51" s="380"/>
      <c r="J51" s="381"/>
      <c r="K51" s="390"/>
    </row>
    <row r="52" spans="1:11" ht="21" customHeight="1">
      <c r="A52" s="390"/>
      <c r="B52" s="390"/>
      <c r="C52" s="387"/>
      <c r="D52" s="387"/>
      <c r="E52" s="388"/>
      <c r="F52" s="380"/>
      <c r="G52" s="383"/>
      <c r="H52" s="380"/>
      <c r="I52" s="380"/>
      <c r="J52" s="381"/>
      <c r="K52" s="390"/>
    </row>
    <row r="53" spans="1:11" ht="19.5" customHeight="1">
      <c r="A53" s="390"/>
      <c r="B53" s="390"/>
      <c r="C53" s="419" t="s">
        <v>51</v>
      </c>
      <c r="D53" s="389"/>
      <c r="E53" s="388"/>
      <c r="F53" s="380"/>
      <c r="G53" s="383"/>
      <c r="H53" s="380"/>
      <c r="I53" s="380"/>
      <c r="J53" s="381"/>
      <c r="K53" s="390"/>
    </row>
    <row r="54" spans="1:11" ht="9.75" customHeight="1">
      <c r="A54" s="390"/>
      <c r="B54" s="390"/>
      <c r="C54" s="390"/>
      <c r="D54" s="389"/>
      <c r="E54" s="388"/>
      <c r="F54" s="380"/>
      <c r="G54" s="383"/>
      <c r="H54" s="380"/>
      <c r="I54" s="380"/>
      <c r="J54" s="381"/>
      <c r="K54" s="390"/>
    </row>
    <row r="55" spans="1:11" ht="22.5" customHeight="1">
      <c r="A55" s="390"/>
      <c r="B55" s="392" t="s">
        <v>375</v>
      </c>
      <c r="C55" s="1311" t="s">
        <v>564</v>
      </c>
      <c r="D55" s="1311"/>
      <c r="E55" s="1311"/>
      <c r="F55" s="380"/>
      <c r="G55" s="383"/>
      <c r="H55" s="380"/>
      <c r="I55" s="380"/>
      <c r="J55" s="381"/>
      <c r="K55" s="390"/>
    </row>
    <row r="56" spans="1:11" ht="22.5" customHeight="1">
      <c r="A56" s="390"/>
      <c r="B56" s="392" t="s">
        <v>375</v>
      </c>
      <c r="C56" s="497" t="s">
        <v>538</v>
      </c>
      <c r="D56" s="497"/>
      <c r="E56" s="498"/>
      <c r="F56" s="380"/>
      <c r="G56" s="383"/>
      <c r="H56" s="380"/>
      <c r="I56" s="380"/>
      <c r="J56" s="381"/>
      <c r="K56" s="390"/>
    </row>
    <row r="57" spans="1:11" s="192" customFormat="1" ht="18" customHeight="1">
      <c r="A57" s="393"/>
      <c r="B57" s="387"/>
      <c r="C57" s="387"/>
      <c r="D57" s="387"/>
      <c r="E57" s="387"/>
      <c r="F57" s="384"/>
      <c r="G57" s="384"/>
      <c r="H57" s="384"/>
      <c r="I57" s="384"/>
      <c r="J57" s="384"/>
      <c r="K57" s="393"/>
    </row>
    <row r="58" spans="1:11" ht="7.5" customHeight="1">
      <c r="A58" s="390"/>
      <c r="B58" s="390"/>
      <c r="C58" s="391"/>
      <c r="D58" s="391"/>
      <c r="E58" s="391"/>
      <c r="F58" s="391"/>
      <c r="G58" s="391"/>
      <c r="H58" s="391"/>
      <c r="I58" s="391"/>
      <c r="J58" s="391"/>
      <c r="K58" s="391"/>
    </row>
    <row r="59" spans="1:11" ht="21" customHeight="1"/>
    <row r="60" spans="1:11" ht="21" customHeight="1"/>
    <row r="70" spans="10:11" ht="8.25" customHeight="1"/>
    <row r="72" spans="10:11" ht="9" customHeight="1">
      <c r="K72" s="205"/>
    </row>
    <row r="73" spans="10:11" ht="8.25" customHeight="1">
      <c r="J73" s="1312"/>
      <c r="K73" s="1312"/>
    </row>
    <row r="74" spans="10:11" ht="9.75" customHeight="1"/>
  </sheetData>
  <mergeCells count="4">
    <mergeCell ref="B5:D5"/>
    <mergeCell ref="G25:I31"/>
    <mergeCell ref="C55:E55"/>
    <mergeCell ref="J73:K73"/>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tabColor theme="6"/>
  </sheetPr>
  <dimension ref="A1:AC73"/>
  <sheetViews>
    <sheetView zoomScaleNormal="100" workbookViewId="0"/>
  </sheetViews>
  <sheetFormatPr defaultRowHeight="12.75"/>
  <cols>
    <col min="1" max="1" width="1" style="585" customWidth="1"/>
    <col min="2" max="2" width="2.5703125" style="585" customWidth="1"/>
    <col min="3" max="3" width="1" style="585" customWidth="1"/>
    <col min="4" max="4" width="11.85546875" style="585" customWidth="1"/>
    <col min="5" max="5" width="0.5703125" style="585" customWidth="1"/>
    <col min="6" max="6" width="13.28515625" style="867" customWidth="1"/>
    <col min="7" max="7" width="0.28515625" style="585" customWidth="1"/>
    <col min="8" max="8" width="8" style="585" customWidth="1"/>
    <col min="9" max="9" width="0.28515625" style="585" customWidth="1"/>
    <col min="10" max="10" width="8" style="585" customWidth="1"/>
    <col min="11" max="11" width="0.28515625" style="585" customWidth="1"/>
    <col min="12" max="12" width="8.7109375" style="585" customWidth="1"/>
    <col min="13" max="13" width="0.28515625" style="585" customWidth="1"/>
    <col min="14" max="14" width="8" style="585" customWidth="1"/>
    <col min="15" max="15" width="0.28515625" style="585" customWidth="1"/>
    <col min="16" max="16" width="8" style="585" customWidth="1"/>
    <col min="17" max="17" width="0.28515625" style="585" customWidth="1"/>
    <col min="18" max="18" width="8.7109375" style="585" customWidth="1"/>
    <col min="19" max="19" width="0.28515625" style="585" customWidth="1"/>
    <col min="20" max="20" width="8" style="585" customWidth="1"/>
    <col min="21" max="21" width="0.28515625" style="585" customWidth="1"/>
    <col min="22" max="22" width="8.7109375" style="585" customWidth="1"/>
    <col min="23" max="23" width="2.5703125" style="585" customWidth="1"/>
    <col min="24" max="24" width="1" style="585" customWidth="1"/>
    <col min="25" max="16384" width="9.140625" style="585"/>
  </cols>
  <sheetData>
    <row r="1" spans="1:29" ht="13.5" customHeight="1">
      <c r="A1" s="580"/>
      <c r="B1" s="851"/>
      <c r="C1" s="1442"/>
      <c r="D1" s="1442"/>
      <c r="E1" s="584"/>
      <c r="F1" s="852"/>
      <c r="G1" s="584"/>
      <c r="H1" s="584"/>
      <c r="I1" s="584"/>
      <c r="J1" s="584"/>
      <c r="K1" s="584"/>
      <c r="L1" s="584"/>
      <c r="M1" s="584"/>
      <c r="N1" s="584"/>
      <c r="O1" s="584"/>
      <c r="P1" s="1443" t="s">
        <v>398</v>
      </c>
      <c r="Q1" s="1443"/>
      <c r="R1" s="1443"/>
      <c r="S1" s="1443"/>
      <c r="T1" s="1443"/>
      <c r="U1" s="1443"/>
      <c r="V1" s="1443"/>
      <c r="W1" s="1443"/>
      <c r="X1" s="580"/>
    </row>
    <row r="2" spans="1:29" ht="6" customHeight="1">
      <c r="A2" s="580"/>
      <c r="B2" s="762"/>
      <c r="C2" s="849"/>
      <c r="D2" s="849"/>
      <c r="E2" s="853"/>
      <c r="F2" s="854"/>
      <c r="G2" s="853"/>
      <c r="H2" s="853"/>
      <c r="I2" s="853"/>
      <c r="J2" s="853"/>
      <c r="K2" s="853"/>
      <c r="L2" s="590"/>
      <c r="M2" s="590"/>
      <c r="N2" s="590"/>
      <c r="O2" s="590"/>
      <c r="P2" s="590"/>
      <c r="Q2" s="590"/>
      <c r="R2" s="590"/>
      <c r="S2" s="590"/>
      <c r="T2" s="590"/>
      <c r="U2" s="590"/>
      <c r="V2" s="1444" t="s">
        <v>72</v>
      </c>
      <c r="W2" s="590"/>
      <c r="X2" s="580"/>
    </row>
    <row r="3" spans="1:29" ht="6.75" customHeight="1" thickBot="1">
      <c r="A3" s="580"/>
      <c r="B3" s="671"/>
      <c r="C3" s="590"/>
      <c r="D3" s="590"/>
      <c r="E3" s="590"/>
      <c r="F3" s="855"/>
      <c r="G3" s="590"/>
      <c r="H3" s="590"/>
      <c r="I3" s="590"/>
      <c r="J3" s="590"/>
      <c r="K3" s="590"/>
      <c r="L3" s="590"/>
      <c r="M3" s="590"/>
      <c r="N3" s="590"/>
      <c r="O3" s="590"/>
      <c r="P3" s="590"/>
      <c r="Q3" s="590"/>
      <c r="R3" s="590"/>
      <c r="S3" s="590"/>
      <c r="T3" s="590"/>
      <c r="U3" s="590"/>
      <c r="V3" s="1445"/>
      <c r="W3" s="843"/>
      <c r="X3" s="580"/>
    </row>
    <row r="4" spans="1:29" s="594" customFormat="1" ht="13.5" customHeight="1" thickBot="1">
      <c r="A4" s="592"/>
      <c r="B4" s="830"/>
      <c r="C4" s="1446" t="s">
        <v>277</v>
      </c>
      <c r="D4" s="1447"/>
      <c r="E4" s="1447"/>
      <c r="F4" s="1447"/>
      <c r="G4" s="1447"/>
      <c r="H4" s="1447"/>
      <c r="I4" s="1447"/>
      <c r="J4" s="1447"/>
      <c r="K4" s="1447"/>
      <c r="L4" s="1447"/>
      <c r="M4" s="1447"/>
      <c r="N4" s="1447"/>
      <c r="O4" s="1447"/>
      <c r="P4" s="1447"/>
      <c r="Q4" s="1447"/>
      <c r="R4" s="1447"/>
      <c r="S4" s="1447"/>
      <c r="T4" s="1447"/>
      <c r="U4" s="1447"/>
      <c r="V4" s="1448"/>
      <c r="W4" s="590"/>
      <c r="X4" s="590"/>
    </row>
    <row r="5" spans="1:29" ht="4.5" customHeight="1">
      <c r="A5" s="580"/>
      <c r="B5" s="671"/>
      <c r="C5" s="1449" t="s">
        <v>175</v>
      </c>
      <c r="D5" s="1449"/>
      <c r="E5" s="595"/>
      <c r="F5" s="831"/>
      <c r="G5" s="831"/>
      <c r="H5" s="831"/>
      <c r="I5" s="831"/>
      <c r="J5" s="831"/>
      <c r="K5" s="831"/>
      <c r="L5" s="831"/>
      <c r="M5" s="831"/>
      <c r="N5" s="831"/>
      <c r="O5" s="831"/>
      <c r="Q5" s="831"/>
      <c r="R5" s="831"/>
      <c r="S5" s="831"/>
      <c r="T5" s="831"/>
      <c r="U5" s="831"/>
      <c r="V5" s="831"/>
      <c r="W5" s="590"/>
      <c r="X5" s="590"/>
    </row>
    <row r="6" spans="1:29" ht="12" customHeight="1">
      <c r="A6" s="580"/>
      <c r="B6" s="671"/>
      <c r="C6" s="1361"/>
      <c r="D6" s="1361"/>
      <c r="E6" s="595"/>
      <c r="F6" s="1346">
        <v>2012</v>
      </c>
      <c r="G6" s="1346"/>
      <c r="H6" s="1346"/>
      <c r="I6" s="1346"/>
      <c r="J6" s="1346"/>
      <c r="K6" s="1346"/>
      <c r="L6" s="1346"/>
      <c r="M6" s="1346"/>
      <c r="N6" s="1346"/>
      <c r="O6" s="832"/>
      <c r="P6" s="1346">
        <v>2013</v>
      </c>
      <c r="Q6" s="1346"/>
      <c r="R6" s="1346"/>
      <c r="S6" s="1346"/>
      <c r="T6" s="1346"/>
      <c r="U6" s="1346"/>
      <c r="V6" s="1346"/>
      <c r="W6" s="590"/>
      <c r="X6" s="590"/>
    </row>
    <row r="7" spans="1:29" ht="12" customHeight="1">
      <c r="A7" s="580"/>
      <c r="B7" s="671"/>
      <c r="C7" s="595"/>
      <c r="D7" s="595"/>
      <c r="E7" s="595"/>
      <c r="F7" s="844" t="s">
        <v>201</v>
      </c>
      <c r="G7" s="598"/>
      <c r="H7" s="1450" t="s">
        <v>202</v>
      </c>
      <c r="I7" s="1450"/>
      <c r="J7" s="1450"/>
      <c r="K7" s="598"/>
      <c r="L7" s="1450" t="s">
        <v>199</v>
      </c>
      <c r="M7" s="1450"/>
      <c r="N7" s="1450"/>
      <c r="O7" s="832"/>
      <c r="P7" s="1345" t="s">
        <v>200</v>
      </c>
      <c r="Q7" s="1345"/>
      <c r="R7" s="1345"/>
      <c r="S7" s="832"/>
      <c r="T7" s="1345" t="s">
        <v>201</v>
      </c>
      <c r="U7" s="1345"/>
      <c r="V7" s="1345"/>
      <c r="W7" s="590"/>
      <c r="X7" s="590"/>
    </row>
    <row r="8" spans="1:29" ht="18" customHeight="1">
      <c r="A8" s="580"/>
      <c r="B8" s="856"/>
      <c r="C8" s="1353" t="s">
        <v>70</v>
      </c>
      <c r="D8" s="1353"/>
      <c r="E8" s="842"/>
      <c r="F8" s="857">
        <v>1013.3</v>
      </c>
      <c r="G8" s="846"/>
      <c r="H8" s="1440">
        <v>924</v>
      </c>
      <c r="I8" s="1440"/>
      <c r="J8" s="1440"/>
      <c r="K8" s="858"/>
      <c r="L8" s="1440">
        <v>928.3</v>
      </c>
      <c r="M8" s="1440"/>
      <c r="N8" s="1440"/>
      <c r="O8" s="859"/>
      <c r="P8" s="1440">
        <v>895.8</v>
      </c>
      <c r="Q8" s="1440"/>
      <c r="R8" s="1440"/>
      <c r="S8" s="859"/>
      <c r="T8" s="1440">
        <v>876.7</v>
      </c>
      <c r="U8" s="1440"/>
      <c r="V8" s="1440"/>
      <c r="W8" s="860"/>
      <c r="X8" s="590"/>
      <c r="Y8" s="904"/>
      <c r="Z8" s="664"/>
    </row>
    <row r="9" spans="1:29" ht="15" customHeight="1">
      <c r="A9" s="580"/>
      <c r="B9" s="671"/>
      <c r="C9" s="1441" t="s">
        <v>74</v>
      </c>
      <c r="D9" s="1441"/>
      <c r="E9" s="595"/>
      <c r="F9" s="1170">
        <v>507.2</v>
      </c>
      <c r="G9" s="1124"/>
      <c r="H9" s="1430">
        <v>466.5</v>
      </c>
      <c r="I9" s="1430"/>
      <c r="J9" s="1430"/>
      <c r="K9" s="254"/>
      <c r="L9" s="1430">
        <v>453.5</v>
      </c>
      <c r="M9" s="1430"/>
      <c r="N9" s="1430"/>
      <c r="O9" s="1171"/>
      <c r="P9" s="1430">
        <v>446.6</v>
      </c>
      <c r="Q9" s="1430"/>
      <c r="R9" s="1430"/>
      <c r="S9" s="1171"/>
      <c r="T9" s="1430">
        <v>439.7</v>
      </c>
      <c r="U9" s="1430"/>
      <c r="V9" s="1430"/>
      <c r="W9" s="590"/>
      <c r="X9" s="110"/>
      <c r="Y9" s="664"/>
      <c r="Z9" s="664"/>
      <c r="AA9" s="664"/>
      <c r="AB9" s="664"/>
    </row>
    <row r="10" spans="1:29" ht="15" customHeight="1">
      <c r="A10" s="580"/>
      <c r="B10" s="671"/>
      <c r="C10" s="1441" t="s">
        <v>73</v>
      </c>
      <c r="D10" s="1441"/>
      <c r="E10" s="595"/>
      <c r="F10" s="1170">
        <v>506.1</v>
      </c>
      <c r="G10" s="1124"/>
      <c r="H10" s="1430">
        <v>457.5</v>
      </c>
      <c r="I10" s="1430"/>
      <c r="J10" s="1430"/>
      <c r="K10" s="254"/>
      <c r="L10" s="1430">
        <v>474.7</v>
      </c>
      <c r="M10" s="1430"/>
      <c r="N10" s="1430"/>
      <c r="O10" s="1171"/>
      <c r="P10" s="1430">
        <v>449.2</v>
      </c>
      <c r="Q10" s="1430"/>
      <c r="R10" s="1430"/>
      <c r="S10" s="1171"/>
      <c r="T10" s="1430">
        <v>437</v>
      </c>
      <c r="U10" s="1430"/>
      <c r="V10" s="1430"/>
      <c r="W10" s="110"/>
      <c r="X10" s="110"/>
      <c r="Y10" s="664"/>
      <c r="Z10" s="664"/>
      <c r="AA10" s="664"/>
      <c r="AB10" s="664"/>
    </row>
    <row r="11" spans="1:29" ht="15" customHeight="1">
      <c r="A11" s="580"/>
      <c r="B11" s="671"/>
      <c r="C11" s="1438"/>
      <c r="D11" s="1438"/>
      <c r="E11" s="666"/>
      <c r="F11" s="861"/>
      <c r="G11" s="863"/>
      <c r="H11" s="1439"/>
      <c r="I11" s="1439"/>
      <c r="J11" s="1439"/>
      <c r="K11" s="253"/>
      <c r="L11" s="1439"/>
      <c r="M11" s="1439"/>
      <c r="N11" s="1439"/>
      <c r="O11" s="862"/>
      <c r="P11" s="1439"/>
      <c r="Q11" s="1439"/>
      <c r="R11" s="1439"/>
      <c r="S11" s="862"/>
      <c r="T11" s="1439"/>
      <c r="U11" s="1439"/>
      <c r="V11" s="1439"/>
      <c r="W11" s="588"/>
      <c r="X11" s="588"/>
      <c r="Y11" s="664"/>
      <c r="Z11" s="664"/>
      <c r="AA11" s="664"/>
      <c r="AB11" s="664"/>
    </row>
    <row r="12" spans="1:29" ht="18" customHeight="1">
      <c r="A12" s="580"/>
      <c r="B12" s="671"/>
      <c r="C12" s="1438" t="s">
        <v>278</v>
      </c>
      <c r="D12" s="1438"/>
      <c r="E12" s="595"/>
      <c r="F12" s="861">
        <v>709.3</v>
      </c>
      <c r="G12" s="633"/>
      <c r="H12" s="1439">
        <v>673.3</v>
      </c>
      <c r="I12" s="1439"/>
      <c r="J12" s="1439"/>
      <c r="K12" s="253"/>
      <c r="L12" s="1439">
        <v>683.1</v>
      </c>
      <c r="M12" s="1439"/>
      <c r="N12" s="1439"/>
      <c r="O12" s="862"/>
      <c r="P12" s="1439">
        <v>680.5</v>
      </c>
      <c r="Q12" s="1439"/>
      <c r="R12" s="1439"/>
      <c r="S12" s="862"/>
      <c r="T12" s="1439">
        <v>687.1</v>
      </c>
      <c r="U12" s="1439"/>
      <c r="V12" s="1439"/>
      <c r="W12" s="110"/>
      <c r="X12" s="110"/>
      <c r="Y12" s="664"/>
      <c r="Z12" s="664"/>
      <c r="AA12" s="26"/>
      <c r="AB12" s="26"/>
      <c r="AC12" s="26"/>
    </row>
    <row r="13" spans="1:29" ht="15" customHeight="1">
      <c r="A13" s="580"/>
      <c r="B13" s="671"/>
      <c r="C13" s="134"/>
      <c r="D13" s="1125" t="s">
        <v>74</v>
      </c>
      <c r="E13" s="595"/>
      <c r="F13" s="1170">
        <v>347.6</v>
      </c>
      <c r="G13" s="1124"/>
      <c r="H13" s="1430">
        <v>332.3</v>
      </c>
      <c r="I13" s="1430"/>
      <c r="J13" s="1430"/>
      <c r="K13" s="254"/>
      <c r="L13" s="1430">
        <v>331.1</v>
      </c>
      <c r="M13" s="1430"/>
      <c r="N13" s="1430"/>
      <c r="O13" s="1171"/>
      <c r="P13" s="1430">
        <v>333.4</v>
      </c>
      <c r="Q13" s="1430"/>
      <c r="R13" s="1430"/>
      <c r="S13" s="1171"/>
      <c r="T13" s="1430">
        <v>340.4</v>
      </c>
      <c r="U13" s="1430"/>
      <c r="V13" s="1430"/>
      <c r="W13" s="16"/>
      <c r="X13" s="16"/>
      <c r="AA13" s="26"/>
      <c r="AB13" s="26"/>
      <c r="AC13" s="26"/>
    </row>
    <row r="14" spans="1:29" ht="15" customHeight="1">
      <c r="A14" s="580"/>
      <c r="B14" s="671"/>
      <c r="C14" s="134"/>
      <c r="D14" s="1125" t="s">
        <v>73</v>
      </c>
      <c r="E14" s="595"/>
      <c r="F14" s="1170">
        <v>361.7</v>
      </c>
      <c r="G14" s="1124"/>
      <c r="H14" s="1430">
        <v>341</v>
      </c>
      <c r="I14" s="1430"/>
      <c r="J14" s="1430"/>
      <c r="K14" s="254"/>
      <c r="L14" s="1430">
        <v>352.1</v>
      </c>
      <c r="M14" s="1430"/>
      <c r="N14" s="1430"/>
      <c r="O14" s="1171"/>
      <c r="P14" s="1430">
        <v>347.1</v>
      </c>
      <c r="Q14" s="1430"/>
      <c r="R14" s="1430"/>
      <c r="S14" s="1171"/>
      <c r="T14" s="1430">
        <v>346.7</v>
      </c>
      <c r="U14" s="1430"/>
      <c r="V14" s="1430"/>
      <c r="W14" s="16"/>
      <c r="X14" s="16"/>
      <c r="AA14" s="26"/>
      <c r="AB14" s="26"/>
      <c r="AC14" s="26"/>
    </row>
    <row r="15" spans="1:29" ht="3.75" customHeight="1">
      <c r="A15" s="580"/>
      <c r="B15" s="671"/>
      <c r="C15" s="134"/>
      <c r="D15" s="847"/>
      <c r="E15" s="595"/>
      <c r="F15" s="861"/>
      <c r="G15" s="633"/>
      <c r="H15" s="1439"/>
      <c r="I15" s="1439"/>
      <c r="J15" s="1439"/>
      <c r="K15" s="253"/>
      <c r="L15" s="1439"/>
      <c r="M15" s="1439"/>
      <c r="N15" s="1439"/>
      <c r="O15" s="862"/>
      <c r="P15" s="1439"/>
      <c r="Q15" s="1439"/>
      <c r="R15" s="1439"/>
      <c r="S15" s="862"/>
      <c r="T15" s="1439"/>
      <c r="U15" s="1439"/>
      <c r="V15" s="1439"/>
      <c r="W15" s="16"/>
      <c r="X15" s="16"/>
    </row>
    <row r="16" spans="1:29" ht="18" customHeight="1">
      <c r="A16" s="580"/>
      <c r="B16" s="671"/>
      <c r="C16" s="1438" t="s">
        <v>177</v>
      </c>
      <c r="D16" s="1438"/>
      <c r="E16" s="595"/>
      <c r="F16" s="861">
        <v>244.5</v>
      </c>
      <c r="G16" s="633"/>
      <c r="H16" s="1439">
        <v>203.2</v>
      </c>
      <c r="I16" s="1439"/>
      <c r="J16" s="1439"/>
      <c r="K16" s="253"/>
      <c r="L16" s="1439">
        <v>205.20000000000002</v>
      </c>
      <c r="M16" s="1439"/>
      <c r="N16" s="1439"/>
      <c r="O16" s="862"/>
      <c r="P16" s="1439">
        <v>184.2</v>
      </c>
      <c r="Q16" s="1439"/>
      <c r="R16" s="1439"/>
      <c r="S16" s="862"/>
      <c r="T16" s="1439">
        <v>163.69999999999999</v>
      </c>
      <c r="U16" s="1439"/>
      <c r="V16" s="1439"/>
      <c r="W16" s="213"/>
      <c r="X16" s="110"/>
    </row>
    <row r="17" spans="1:29" ht="15" customHeight="1">
      <c r="A17" s="580"/>
      <c r="B17" s="671"/>
      <c r="C17" s="134"/>
      <c r="D17" s="1125" t="s">
        <v>74</v>
      </c>
      <c r="E17" s="595"/>
      <c r="F17" s="1170">
        <v>130.19999999999999</v>
      </c>
      <c r="G17" s="1124"/>
      <c r="H17" s="1430">
        <v>112</v>
      </c>
      <c r="I17" s="1430"/>
      <c r="J17" s="1430"/>
      <c r="K17" s="254"/>
      <c r="L17" s="1430">
        <v>104.39999999999999</v>
      </c>
      <c r="M17" s="1430"/>
      <c r="N17" s="1430"/>
      <c r="O17" s="1171"/>
      <c r="P17" s="1430">
        <v>97.7</v>
      </c>
      <c r="Q17" s="1430"/>
      <c r="R17" s="1430"/>
      <c r="S17" s="1171"/>
      <c r="T17" s="1430">
        <v>87.100000000000009</v>
      </c>
      <c r="U17" s="1430"/>
      <c r="V17" s="1430"/>
      <c r="W17" s="16"/>
      <c r="X17" s="16"/>
    </row>
    <row r="18" spans="1:29" ht="15" customHeight="1">
      <c r="A18" s="580"/>
      <c r="B18" s="671"/>
      <c r="C18" s="134"/>
      <c r="D18" s="1125" t="s">
        <v>73</v>
      </c>
      <c r="E18" s="595"/>
      <c r="F18" s="1170">
        <v>114.4</v>
      </c>
      <c r="G18" s="1124"/>
      <c r="H18" s="1430">
        <v>91.1</v>
      </c>
      <c r="I18" s="1430"/>
      <c r="J18" s="1430"/>
      <c r="K18" s="254"/>
      <c r="L18" s="1430">
        <v>101.00000000000001</v>
      </c>
      <c r="M18" s="1430"/>
      <c r="N18" s="1430"/>
      <c r="O18" s="1171"/>
      <c r="P18" s="1430">
        <v>86.5</v>
      </c>
      <c r="Q18" s="1430"/>
      <c r="R18" s="1430"/>
      <c r="S18" s="1171"/>
      <c r="T18" s="1430">
        <v>76.600000000000009</v>
      </c>
      <c r="U18" s="1430"/>
      <c r="V18" s="1430"/>
      <c r="W18" s="16"/>
      <c r="X18" s="16"/>
    </row>
    <row r="19" spans="1:29" ht="3.75" customHeight="1">
      <c r="A19" s="580"/>
      <c r="B19" s="671"/>
      <c r="C19" s="134"/>
      <c r="D19" s="847"/>
      <c r="E19" s="595"/>
      <c r="F19" s="861"/>
      <c r="G19" s="845"/>
      <c r="H19" s="1439"/>
      <c r="I19" s="1439"/>
      <c r="J19" s="1439"/>
      <c r="K19" s="254"/>
      <c r="L19" s="1439"/>
      <c r="M19" s="1439"/>
      <c r="N19" s="1439"/>
      <c r="O19" s="862"/>
      <c r="P19" s="1439"/>
      <c r="Q19" s="1439"/>
      <c r="R19" s="1439"/>
      <c r="S19" s="862"/>
      <c r="T19" s="1439"/>
      <c r="U19" s="1439"/>
      <c r="V19" s="1439"/>
      <c r="W19" s="16"/>
      <c r="X19" s="16"/>
    </row>
    <row r="20" spans="1:29" ht="18" customHeight="1">
      <c r="A20" s="580"/>
      <c r="B20" s="671"/>
      <c r="C20" s="1438" t="s">
        <v>279</v>
      </c>
      <c r="D20" s="1438"/>
      <c r="E20" s="595"/>
      <c r="F20" s="861">
        <v>59.4</v>
      </c>
      <c r="G20" s="633"/>
      <c r="H20" s="1439">
        <v>47.5</v>
      </c>
      <c r="I20" s="1439"/>
      <c r="J20" s="1439"/>
      <c r="K20" s="253"/>
      <c r="L20" s="1439">
        <v>39.799999999999997</v>
      </c>
      <c r="M20" s="1439"/>
      <c r="N20" s="1439"/>
      <c r="O20" s="862"/>
      <c r="P20" s="1439">
        <v>31.099999999999998</v>
      </c>
      <c r="Q20" s="1439"/>
      <c r="R20" s="1439"/>
      <c r="S20" s="633"/>
      <c r="T20" s="1439">
        <v>25.700000000000003</v>
      </c>
      <c r="U20" s="1439"/>
      <c r="V20" s="1439"/>
      <c r="W20" s="213"/>
      <c r="X20" s="110"/>
      <c r="AA20" s="1439"/>
      <c r="AB20" s="1439"/>
      <c r="AC20" s="1439"/>
    </row>
    <row r="21" spans="1:29" ht="15" customHeight="1">
      <c r="A21" s="580"/>
      <c r="B21" s="671"/>
      <c r="C21" s="134"/>
      <c r="D21" s="1125" t="s">
        <v>74</v>
      </c>
      <c r="E21" s="595"/>
      <c r="F21" s="1170">
        <v>29.5</v>
      </c>
      <c r="G21" s="1124"/>
      <c r="H21" s="1430">
        <v>22</v>
      </c>
      <c r="I21" s="1430"/>
      <c r="J21" s="1430"/>
      <c r="K21" s="254"/>
      <c r="L21" s="1430">
        <v>18.3</v>
      </c>
      <c r="M21" s="1430"/>
      <c r="N21" s="1430"/>
      <c r="O21" s="1171"/>
      <c r="P21" s="1430" t="s">
        <v>536</v>
      </c>
      <c r="Q21" s="1430"/>
      <c r="R21" s="1430"/>
      <c r="S21" s="1124"/>
      <c r="T21" s="1430">
        <v>12.200000000000001</v>
      </c>
      <c r="U21" s="1430"/>
      <c r="V21" s="1430"/>
      <c r="W21" s="16"/>
      <c r="X21" s="16"/>
      <c r="Y21" s="914"/>
      <c r="AA21" s="1439"/>
      <c r="AB21" s="1439"/>
      <c r="AC21" s="1439"/>
    </row>
    <row r="22" spans="1:29" ht="15" customHeight="1">
      <c r="A22" s="580"/>
      <c r="B22" s="671"/>
      <c r="C22" s="134"/>
      <c r="D22" s="1125" t="s">
        <v>73</v>
      </c>
      <c r="E22" s="595"/>
      <c r="F22" s="1170">
        <v>30.1</v>
      </c>
      <c r="G22" s="251"/>
      <c r="H22" s="1430">
        <v>25.4</v>
      </c>
      <c r="I22" s="1430"/>
      <c r="J22" s="1430"/>
      <c r="K22" s="254"/>
      <c r="L22" s="1430">
        <v>21.700000000000003</v>
      </c>
      <c r="M22" s="1430"/>
      <c r="N22" s="1430"/>
      <c r="O22" s="1172"/>
      <c r="P22" s="1430">
        <v>15.5</v>
      </c>
      <c r="Q22" s="1430"/>
      <c r="R22" s="1430"/>
      <c r="S22" s="1124"/>
      <c r="T22" s="1430">
        <v>13.700000000000001</v>
      </c>
      <c r="U22" s="1430"/>
      <c r="V22" s="1430"/>
      <c r="W22" s="16"/>
      <c r="X22" s="16"/>
      <c r="AA22" s="1439"/>
      <c r="AB22" s="1439"/>
      <c r="AC22" s="1439"/>
    </row>
    <row r="23" spans="1:29" ht="2.25" customHeight="1">
      <c r="A23" s="580"/>
      <c r="B23" s="671"/>
      <c r="C23" s="134"/>
      <c r="D23" s="134"/>
      <c r="E23" s="595"/>
      <c r="F23" s="855"/>
      <c r="G23" s="590"/>
      <c r="H23" s="590"/>
      <c r="I23" s="590"/>
      <c r="J23" s="16"/>
      <c r="K23" s="16"/>
      <c r="L23" s="16"/>
      <c r="M23" s="16"/>
      <c r="N23" s="16"/>
      <c r="O23" s="16"/>
      <c r="P23" s="16"/>
      <c r="Q23" s="16"/>
      <c r="R23" s="590"/>
      <c r="S23" s="590"/>
      <c r="T23" s="864"/>
      <c r="U23" s="864"/>
      <c r="V23" s="864"/>
      <c r="W23" s="590"/>
      <c r="X23" s="580"/>
    </row>
    <row r="24" spans="1:29" ht="12" customHeight="1">
      <c r="A24" s="580"/>
      <c r="B24" s="671"/>
      <c r="C24" s="677" t="s">
        <v>280</v>
      </c>
      <c r="D24" s="131"/>
      <c r="E24" s="131"/>
      <c r="F24" s="636"/>
      <c r="G24" s="131"/>
      <c r="H24" s="131"/>
      <c r="I24" s="131"/>
      <c r="J24" s="865" t="s">
        <v>92</v>
      </c>
      <c r="K24" s="131"/>
      <c r="L24" s="131"/>
      <c r="M24" s="131"/>
      <c r="N24" s="131"/>
      <c r="O24" s="131"/>
      <c r="P24" s="131"/>
      <c r="Q24" s="131"/>
      <c r="R24" s="131"/>
      <c r="S24" s="131"/>
      <c r="T24" s="131"/>
      <c r="U24" s="131"/>
      <c r="V24" s="131"/>
      <c r="W24" s="590"/>
      <c r="X24" s="580"/>
    </row>
    <row r="25" spans="1:29" ht="25.5" customHeight="1" thickBot="1">
      <c r="A25" s="580"/>
      <c r="B25" s="671"/>
      <c r="C25" s="1179" t="s">
        <v>537</v>
      </c>
      <c r="D25" s="1179"/>
      <c r="E25" s="595"/>
      <c r="F25" s="866"/>
      <c r="G25" s="595"/>
      <c r="H25" s="595"/>
      <c r="I25" s="595"/>
      <c r="J25" s="595"/>
      <c r="K25" s="595"/>
      <c r="L25" s="764"/>
      <c r="M25" s="764"/>
      <c r="N25" s="764"/>
      <c r="O25" s="764"/>
      <c r="P25" s="764"/>
      <c r="Q25" s="764"/>
      <c r="R25" s="764"/>
      <c r="S25" s="764"/>
      <c r="T25" s="764"/>
      <c r="U25" s="764"/>
      <c r="V25" s="843" t="s">
        <v>72</v>
      </c>
      <c r="W25" s="590"/>
      <c r="X25" s="580"/>
    </row>
    <row r="26" spans="1:29" ht="13.5" thickBot="1">
      <c r="A26" s="580"/>
      <c r="B26" s="671"/>
      <c r="C26" s="1431" t="s">
        <v>509</v>
      </c>
      <c r="D26" s="1432"/>
      <c r="E26" s="1432"/>
      <c r="F26" s="1432"/>
      <c r="G26" s="1432"/>
      <c r="H26" s="1432"/>
      <c r="I26" s="1432"/>
      <c r="J26" s="1432"/>
      <c r="K26" s="1432"/>
      <c r="L26" s="1432"/>
      <c r="M26" s="1432"/>
      <c r="N26" s="1432"/>
      <c r="O26" s="1432"/>
      <c r="P26" s="1432"/>
      <c r="Q26" s="1432"/>
      <c r="R26" s="1432"/>
      <c r="S26" s="1432"/>
      <c r="T26" s="1432"/>
      <c r="U26" s="1432"/>
      <c r="V26" s="1433"/>
      <c r="W26" s="590"/>
      <c r="X26" s="580"/>
    </row>
    <row r="27" spans="1:29" ht="3" customHeight="1">
      <c r="A27" s="580"/>
      <c r="B27" s="671"/>
      <c r="C27" s="590"/>
      <c r="D27" s="590"/>
      <c r="E27" s="590"/>
      <c r="F27" s="855"/>
      <c r="G27" s="590"/>
      <c r="H27" s="590"/>
      <c r="I27" s="590"/>
      <c r="J27" s="590"/>
      <c r="K27" s="590"/>
      <c r="L27" s="590"/>
      <c r="M27" s="590"/>
      <c r="N27" s="590"/>
      <c r="O27" s="590"/>
      <c r="P27" s="590"/>
      <c r="Q27" s="590"/>
      <c r="R27" s="833"/>
      <c r="S27" s="723"/>
      <c r="T27" s="833"/>
      <c r="U27" s="833"/>
      <c r="V27" s="843"/>
      <c r="W27" s="590"/>
      <c r="X27" s="580"/>
    </row>
    <row r="28" spans="1:29" ht="13.5" customHeight="1">
      <c r="A28" s="580"/>
      <c r="B28" s="671"/>
      <c r="C28" s="1425"/>
      <c r="D28" s="1425"/>
      <c r="E28" s="580"/>
      <c r="F28" s="1452"/>
      <c r="G28" s="1162"/>
      <c r="H28" s="657"/>
      <c r="I28" s="1161"/>
      <c r="J28" s="1453">
        <v>2010</v>
      </c>
      <c r="K28" s="1453"/>
      <c r="L28" s="1453"/>
      <c r="M28" s="1453"/>
      <c r="N28" s="1453"/>
      <c r="O28" s="1453"/>
      <c r="P28" s="1453"/>
      <c r="Q28" s="1453"/>
      <c r="R28" s="1453"/>
      <c r="S28" s="1453"/>
      <c r="T28" s="1453"/>
      <c r="U28" s="1453"/>
      <c r="V28" s="1453"/>
      <c r="W28" s="588"/>
      <c r="X28" s="580"/>
    </row>
    <row r="29" spans="1:29" s="594" customFormat="1" ht="38.25" customHeight="1">
      <c r="A29" s="592"/>
      <c r="B29" s="830"/>
      <c r="C29" s="868"/>
      <c r="D29" s="868"/>
      <c r="E29" s="868"/>
      <c r="F29" s="1452"/>
      <c r="G29" s="1162"/>
      <c r="H29" s="868"/>
      <c r="I29" s="1157"/>
      <c r="J29" s="1160" t="s">
        <v>528</v>
      </c>
      <c r="K29" s="1126"/>
      <c r="L29" s="1454" t="s">
        <v>529</v>
      </c>
      <c r="M29" s="1454"/>
      <c r="N29" s="1454"/>
      <c r="O29" s="1126"/>
      <c r="P29" s="1454" t="s">
        <v>530</v>
      </c>
      <c r="Q29" s="1454"/>
      <c r="R29" s="1454"/>
      <c r="S29" s="1126"/>
      <c r="T29" s="1454" t="s">
        <v>531</v>
      </c>
      <c r="U29" s="1454"/>
      <c r="V29" s="1454"/>
      <c r="W29" s="588"/>
      <c r="X29" s="592"/>
    </row>
    <row r="30" spans="1:29" s="594" customFormat="1" ht="18" customHeight="1">
      <c r="A30" s="592"/>
      <c r="B30" s="830"/>
      <c r="C30" s="1451" t="s">
        <v>70</v>
      </c>
      <c r="D30" s="1451"/>
      <c r="E30" s="868"/>
      <c r="F30" s="869"/>
      <c r="G30" s="722"/>
      <c r="H30" s="1114"/>
      <c r="I30" s="1158"/>
      <c r="J30" s="1173">
        <v>251661.00000000099</v>
      </c>
      <c r="K30" s="1174"/>
      <c r="L30" s="1436">
        <v>1377260.9999999872</v>
      </c>
      <c r="M30" s="1436"/>
      <c r="N30" s="1436"/>
      <c r="O30" s="1175"/>
      <c r="P30" s="1455">
        <v>7.4867912179449334</v>
      </c>
      <c r="Q30" s="1455"/>
      <c r="R30" s="1455"/>
      <c r="S30" s="1176"/>
      <c r="T30" s="1455">
        <v>5.4726834908864772</v>
      </c>
      <c r="U30" s="1455"/>
      <c r="V30" s="1455"/>
      <c r="W30" s="588"/>
      <c r="X30" s="592"/>
    </row>
    <row r="31" spans="1:29" s="594" customFormat="1" ht="18" customHeight="1">
      <c r="A31" s="592"/>
      <c r="B31" s="830"/>
      <c r="C31" s="559"/>
      <c r="D31" s="850" t="s">
        <v>474</v>
      </c>
      <c r="E31" s="868"/>
      <c r="F31" s="869"/>
      <c r="G31" s="722"/>
      <c r="H31" s="1114"/>
      <c r="I31" s="1159"/>
      <c r="J31" s="1169">
        <v>1680.9999999999984</v>
      </c>
      <c r="K31" s="1168"/>
      <c r="L31" s="1434">
        <v>7174.9999999999973</v>
      </c>
      <c r="M31" s="1434"/>
      <c r="N31" s="1434"/>
      <c r="O31" s="1154"/>
      <c r="P31" s="1435">
        <v>2.825210084033611</v>
      </c>
      <c r="Q31" s="1435"/>
      <c r="R31" s="1435"/>
      <c r="S31" s="1155"/>
      <c r="T31" s="1435">
        <v>4.2682926829268313</v>
      </c>
      <c r="U31" s="1435"/>
      <c r="V31" s="1435"/>
      <c r="W31" s="588"/>
      <c r="X31" s="592"/>
    </row>
    <row r="32" spans="1:29" s="594" customFormat="1" ht="18" customHeight="1">
      <c r="A32" s="592"/>
      <c r="B32" s="830"/>
      <c r="C32" s="868"/>
      <c r="D32" s="850" t="s">
        <v>475</v>
      </c>
      <c r="E32" s="868"/>
      <c r="F32" s="869"/>
      <c r="G32" s="722"/>
      <c r="H32" s="1114"/>
      <c r="I32" s="1159"/>
      <c r="J32" s="1169">
        <v>1146.0000000000002</v>
      </c>
      <c r="K32" s="1168"/>
      <c r="L32" s="1434">
        <v>7968.9999999999991</v>
      </c>
      <c r="M32" s="1434"/>
      <c r="N32" s="1434"/>
      <c r="O32" s="1154"/>
      <c r="P32" s="1435">
        <v>4.4418604651162799</v>
      </c>
      <c r="Q32" s="1435"/>
      <c r="R32" s="1435"/>
      <c r="S32" s="1155"/>
      <c r="T32" s="1435">
        <v>6.95375218150087</v>
      </c>
      <c r="U32" s="1435"/>
      <c r="V32" s="1435"/>
      <c r="W32" s="588"/>
      <c r="X32" s="592"/>
    </row>
    <row r="33" spans="1:24" s="594" customFormat="1" ht="18" customHeight="1">
      <c r="A33" s="592"/>
      <c r="B33" s="830"/>
      <c r="C33" s="868"/>
      <c r="D33" s="850" t="s">
        <v>476</v>
      </c>
      <c r="E33" s="868"/>
      <c r="F33" s="869"/>
      <c r="G33" s="722"/>
      <c r="H33" s="1114"/>
      <c r="I33" s="1159"/>
      <c r="J33" s="1169">
        <v>38393.000000000036</v>
      </c>
      <c r="K33" s="1168"/>
      <c r="L33" s="1434">
        <v>317763.00000000116</v>
      </c>
      <c r="M33" s="1434"/>
      <c r="N33" s="1434"/>
      <c r="O33" s="1154"/>
      <c r="P33" s="1435">
        <v>7.397495183044323</v>
      </c>
      <c r="Q33" s="1435"/>
      <c r="R33" s="1435"/>
      <c r="S33" s="1155"/>
      <c r="T33" s="1435">
        <v>8.2765868778162908</v>
      </c>
      <c r="U33" s="1435"/>
      <c r="V33" s="1435"/>
      <c r="W33" s="588"/>
      <c r="X33" s="592"/>
    </row>
    <row r="34" spans="1:24" s="594" customFormat="1" ht="18" customHeight="1">
      <c r="A34" s="592"/>
      <c r="B34" s="830"/>
      <c r="C34" s="868"/>
      <c r="D34" s="850" t="s">
        <v>477</v>
      </c>
      <c r="E34" s="868"/>
      <c r="F34" s="869"/>
      <c r="G34" s="722"/>
      <c r="H34" s="1114"/>
      <c r="I34" s="1159"/>
      <c r="J34" s="1169">
        <v>1110.9999999999998</v>
      </c>
      <c r="K34" s="1168"/>
      <c r="L34" s="1434">
        <v>6351.0000000000045</v>
      </c>
      <c r="M34" s="1434"/>
      <c r="N34" s="1434"/>
      <c r="O34" s="1154"/>
      <c r="P34" s="1435">
        <v>5.0963302752293567</v>
      </c>
      <c r="Q34" s="1435"/>
      <c r="R34" s="1435"/>
      <c r="S34" s="1155"/>
      <c r="T34" s="1435">
        <v>5.7164716471647221</v>
      </c>
      <c r="U34" s="1435"/>
      <c r="V34" s="1435"/>
      <c r="W34" s="588"/>
      <c r="X34" s="592"/>
    </row>
    <row r="35" spans="1:24" s="594" customFormat="1" ht="18" customHeight="1">
      <c r="A35" s="592"/>
      <c r="B35" s="830"/>
      <c r="C35" s="868"/>
      <c r="D35" s="850" t="s">
        <v>478</v>
      </c>
      <c r="E35" s="868"/>
      <c r="F35" s="869"/>
      <c r="G35" s="722"/>
      <c r="H35" s="1114"/>
      <c r="I35" s="1159"/>
      <c r="J35" s="1169">
        <v>3455.0000000000032</v>
      </c>
      <c r="K35" s="1168"/>
      <c r="L35" s="1434">
        <v>23117.000000000015</v>
      </c>
      <c r="M35" s="1434"/>
      <c r="N35" s="1434"/>
      <c r="O35" s="1154"/>
      <c r="P35" s="1435">
        <v>5.9059829059829116</v>
      </c>
      <c r="Q35" s="1435"/>
      <c r="R35" s="1435"/>
      <c r="S35" s="1155"/>
      <c r="T35" s="1435">
        <v>6.6908827785817637</v>
      </c>
      <c r="U35" s="1435"/>
      <c r="V35" s="1435"/>
      <c r="W35" s="588"/>
      <c r="X35" s="592"/>
    </row>
    <row r="36" spans="1:24" s="594" customFormat="1" ht="18" customHeight="1">
      <c r="A36" s="592"/>
      <c r="B36" s="830"/>
      <c r="C36" s="868"/>
      <c r="D36" s="850" t="s">
        <v>479</v>
      </c>
      <c r="E36" s="868"/>
      <c r="F36" s="869"/>
      <c r="G36" s="722"/>
      <c r="H36" s="1114"/>
      <c r="I36" s="1159"/>
      <c r="J36" s="1169">
        <v>89675.000000000131</v>
      </c>
      <c r="K36" s="1168"/>
      <c r="L36" s="1434">
        <v>354344.99999999983</v>
      </c>
      <c r="M36" s="1434"/>
      <c r="N36" s="1434"/>
      <c r="O36" s="1154"/>
      <c r="P36" s="1435">
        <v>18.815568610994571</v>
      </c>
      <c r="Q36" s="1435"/>
      <c r="R36" s="1435"/>
      <c r="S36" s="1155"/>
      <c r="T36" s="1435">
        <v>3.9514357401728386</v>
      </c>
      <c r="U36" s="1435"/>
      <c r="V36" s="1435"/>
      <c r="W36" s="588"/>
      <c r="X36" s="592"/>
    </row>
    <row r="37" spans="1:24" s="594" customFormat="1" ht="18" customHeight="1">
      <c r="A37" s="592"/>
      <c r="B37" s="830"/>
      <c r="C37" s="868"/>
      <c r="D37" s="850" t="s">
        <v>480</v>
      </c>
      <c r="E37" s="868"/>
      <c r="F37" s="869"/>
      <c r="G37" s="722"/>
      <c r="H37" s="1114"/>
      <c r="I37" s="1159"/>
      <c r="J37" s="1169">
        <v>42187.000000000087</v>
      </c>
      <c r="K37" s="1168"/>
      <c r="L37" s="1434">
        <v>247512.00000000061</v>
      </c>
      <c r="M37" s="1434"/>
      <c r="N37" s="1434"/>
      <c r="O37" s="1154"/>
      <c r="P37" s="1435">
        <v>4.6749778368794423</v>
      </c>
      <c r="Q37" s="1435"/>
      <c r="R37" s="1435"/>
      <c r="S37" s="1155"/>
      <c r="T37" s="1435">
        <v>5.8670206461706238</v>
      </c>
      <c r="U37" s="1435"/>
      <c r="V37" s="1435"/>
      <c r="W37" s="588"/>
      <c r="X37" s="592"/>
    </row>
    <row r="38" spans="1:24" s="594" customFormat="1" ht="18" customHeight="1">
      <c r="A38" s="592"/>
      <c r="B38" s="830"/>
      <c r="C38" s="868"/>
      <c r="D38" s="850" t="s">
        <v>481</v>
      </c>
      <c r="E38" s="868"/>
      <c r="F38" s="869"/>
      <c r="G38" s="722"/>
      <c r="H38" s="1114"/>
      <c r="I38" s="1159"/>
      <c r="J38" s="1169">
        <v>7647.0000000000091</v>
      </c>
      <c r="K38" s="1168"/>
      <c r="L38" s="1434">
        <v>45248.999999999927</v>
      </c>
      <c r="M38" s="1434"/>
      <c r="N38" s="1434"/>
      <c r="O38" s="1154"/>
      <c r="P38" s="1435">
        <v>4.300899887514066</v>
      </c>
      <c r="Q38" s="1435"/>
      <c r="R38" s="1435"/>
      <c r="S38" s="1155"/>
      <c r="T38" s="1435">
        <v>5.9172224401726004</v>
      </c>
      <c r="U38" s="1435"/>
      <c r="V38" s="1435"/>
      <c r="W38" s="588"/>
      <c r="X38" s="592"/>
    </row>
    <row r="39" spans="1:24" s="594" customFormat="1" ht="18" customHeight="1">
      <c r="A39" s="592"/>
      <c r="B39" s="830"/>
      <c r="C39" s="868"/>
      <c r="D39" s="850" t="s">
        <v>482</v>
      </c>
      <c r="E39" s="868"/>
      <c r="F39" s="869"/>
      <c r="G39" s="722"/>
      <c r="H39" s="1114"/>
      <c r="I39" s="1159"/>
      <c r="J39" s="1169">
        <v>11344.99999999998</v>
      </c>
      <c r="K39" s="1168"/>
      <c r="L39" s="1434">
        <v>65238.99999999968</v>
      </c>
      <c r="M39" s="1434"/>
      <c r="N39" s="1434"/>
      <c r="O39" s="1154"/>
      <c r="P39" s="1435">
        <v>3.9201796821008914</v>
      </c>
      <c r="Q39" s="1435"/>
      <c r="R39" s="1435"/>
      <c r="S39" s="1155"/>
      <c r="T39" s="1435">
        <v>5.750462758924618</v>
      </c>
      <c r="U39" s="1435"/>
      <c r="V39" s="1435"/>
      <c r="W39" s="588"/>
      <c r="X39" s="592"/>
    </row>
    <row r="40" spans="1:24" s="594" customFormat="1" ht="18" customHeight="1">
      <c r="A40" s="592"/>
      <c r="B40" s="830"/>
      <c r="C40" s="868"/>
      <c r="D40" s="850" t="s">
        <v>483</v>
      </c>
      <c r="E40" s="868"/>
      <c r="F40" s="869"/>
      <c r="G40" s="722"/>
      <c r="H40" s="1114"/>
      <c r="I40" s="1159"/>
      <c r="J40" s="1169">
        <v>3578.9999999999973</v>
      </c>
      <c r="K40" s="1168"/>
      <c r="L40" s="1434">
        <v>12605.000000000015</v>
      </c>
      <c r="M40" s="1434"/>
      <c r="N40" s="1434"/>
      <c r="O40" s="1154"/>
      <c r="P40" s="1435">
        <v>7.9356984478935635</v>
      </c>
      <c r="Q40" s="1435"/>
      <c r="R40" s="1435"/>
      <c r="S40" s="1155"/>
      <c r="T40" s="1435">
        <v>3.5219335009779336</v>
      </c>
      <c r="U40" s="1435"/>
      <c r="V40" s="1435"/>
      <c r="W40" s="588"/>
      <c r="X40" s="592"/>
    </row>
    <row r="41" spans="1:24" s="594" customFormat="1" ht="18" customHeight="1">
      <c r="A41" s="592"/>
      <c r="B41" s="830"/>
      <c r="C41" s="868"/>
      <c r="D41" s="850" t="s">
        <v>484</v>
      </c>
      <c r="E41" s="868"/>
      <c r="F41" s="869"/>
      <c r="G41" s="722"/>
      <c r="H41" s="1114"/>
      <c r="I41" s="1159"/>
      <c r="J41" s="1169">
        <v>2084.9999999999964</v>
      </c>
      <c r="K41" s="1168"/>
      <c r="L41" s="1434">
        <v>10566.000000000013</v>
      </c>
      <c r="M41" s="1434"/>
      <c r="N41" s="1434"/>
      <c r="O41" s="1154"/>
      <c r="P41" s="1435">
        <v>1.5559701492537286</v>
      </c>
      <c r="Q41" s="1435"/>
      <c r="R41" s="1435"/>
      <c r="S41" s="1155"/>
      <c r="T41" s="1435">
        <v>5.0676258992805909</v>
      </c>
      <c r="U41" s="1435"/>
      <c r="V41" s="1435"/>
      <c r="W41" s="588"/>
      <c r="X41" s="592"/>
    </row>
    <row r="42" spans="1:24" s="594" customFormat="1" ht="18" customHeight="1">
      <c r="A42" s="592"/>
      <c r="B42" s="830"/>
      <c r="C42" s="868"/>
      <c r="D42" s="850" t="s">
        <v>485</v>
      </c>
      <c r="E42" s="868"/>
      <c r="F42" s="869"/>
      <c r="G42" s="722"/>
      <c r="H42" s="1114"/>
      <c r="I42" s="1159"/>
      <c r="J42" s="1169">
        <v>1095.9999999999991</v>
      </c>
      <c r="K42" s="1168"/>
      <c r="L42" s="1434">
        <v>4032.9999999999995</v>
      </c>
      <c r="M42" s="1434"/>
      <c r="N42" s="1434"/>
      <c r="O42" s="1154"/>
      <c r="P42" s="1435">
        <v>3.1953352769679273</v>
      </c>
      <c r="Q42" s="1435"/>
      <c r="R42" s="1435"/>
      <c r="S42" s="1155"/>
      <c r="T42" s="1435">
        <v>3.6797445255474477</v>
      </c>
      <c r="U42" s="1435"/>
      <c r="V42" s="1435"/>
      <c r="W42" s="588"/>
      <c r="X42" s="592"/>
    </row>
    <row r="43" spans="1:24" s="594" customFormat="1" ht="18" customHeight="1">
      <c r="A43" s="592"/>
      <c r="B43" s="830"/>
      <c r="C43" s="868"/>
      <c r="D43" s="850" t="s">
        <v>486</v>
      </c>
      <c r="E43" s="868"/>
      <c r="F43" s="869"/>
      <c r="G43" s="722"/>
      <c r="H43" s="1114"/>
      <c r="I43" s="1159"/>
      <c r="J43" s="1169">
        <v>8342.9999999999764</v>
      </c>
      <c r="K43" s="1168"/>
      <c r="L43" s="1434">
        <v>28755.000000000011</v>
      </c>
      <c r="M43" s="1434"/>
      <c r="N43" s="1434"/>
      <c r="O43" s="1154"/>
      <c r="P43" s="1435">
        <v>5.5324933687002495</v>
      </c>
      <c r="Q43" s="1435"/>
      <c r="R43" s="1435"/>
      <c r="S43" s="1155"/>
      <c r="T43" s="1435">
        <v>3.4466019417475837</v>
      </c>
      <c r="U43" s="1435"/>
      <c r="V43" s="1435"/>
      <c r="W43" s="588"/>
      <c r="X43" s="592"/>
    </row>
    <row r="44" spans="1:24" s="594" customFormat="1" ht="18" customHeight="1">
      <c r="A44" s="592"/>
      <c r="B44" s="830"/>
      <c r="C44" s="868"/>
      <c r="D44" s="850" t="s">
        <v>487</v>
      </c>
      <c r="E44" s="868"/>
      <c r="F44" s="869"/>
      <c r="G44" s="722"/>
      <c r="H44" s="1114"/>
      <c r="I44" s="1159"/>
      <c r="J44" s="1169">
        <v>19339.999999999982</v>
      </c>
      <c r="K44" s="1168"/>
      <c r="L44" s="1434">
        <v>122219.00000000006</v>
      </c>
      <c r="M44" s="1434"/>
      <c r="N44" s="1434"/>
      <c r="O44" s="1154"/>
      <c r="P44" s="1435">
        <v>19.856262833675547</v>
      </c>
      <c r="Q44" s="1435"/>
      <c r="R44" s="1435"/>
      <c r="S44" s="1155"/>
      <c r="T44" s="1435">
        <v>6.3194932781799471</v>
      </c>
      <c r="U44" s="1435"/>
      <c r="V44" s="1435"/>
      <c r="W44" s="588"/>
      <c r="X44" s="592"/>
    </row>
    <row r="45" spans="1:24" s="594" customFormat="1" ht="18" customHeight="1">
      <c r="A45" s="592"/>
      <c r="B45" s="830"/>
      <c r="C45" s="868"/>
      <c r="D45" s="850" t="s">
        <v>488</v>
      </c>
      <c r="E45" s="868"/>
      <c r="F45" s="869"/>
      <c r="G45" s="722"/>
      <c r="H45" s="1114"/>
      <c r="I45" s="1159"/>
      <c r="J45" s="1169">
        <v>770.00000000000057</v>
      </c>
      <c r="K45" s="1168"/>
      <c r="L45" s="1434">
        <v>4695.0000000000036</v>
      </c>
      <c r="M45" s="1434"/>
      <c r="N45" s="1434"/>
      <c r="O45" s="1154"/>
      <c r="P45" s="1435">
        <v>8.1914893617021338</v>
      </c>
      <c r="Q45" s="1435"/>
      <c r="R45" s="1435"/>
      <c r="S45" s="1155"/>
      <c r="T45" s="1435">
        <v>6.0974025974025974</v>
      </c>
      <c r="U45" s="1435"/>
      <c r="V45" s="1435"/>
      <c r="W45" s="588"/>
      <c r="X45" s="592"/>
    </row>
    <row r="46" spans="1:24" s="594" customFormat="1" ht="18" customHeight="1">
      <c r="A46" s="592"/>
      <c r="B46" s="830"/>
      <c r="C46" s="868"/>
      <c r="D46" s="850" t="s">
        <v>489</v>
      </c>
      <c r="E46" s="868"/>
      <c r="F46" s="869"/>
      <c r="G46" s="722"/>
      <c r="H46" s="1114"/>
      <c r="I46" s="1159"/>
      <c r="J46" s="1169">
        <v>1353.9999999999984</v>
      </c>
      <c r="K46" s="1168"/>
      <c r="L46" s="1434">
        <v>11647.000000000002</v>
      </c>
      <c r="M46" s="1434"/>
      <c r="N46" s="1434"/>
      <c r="O46" s="1154"/>
      <c r="P46" s="1435">
        <v>2.9434782608695618</v>
      </c>
      <c r="Q46" s="1435"/>
      <c r="R46" s="1435"/>
      <c r="S46" s="1155"/>
      <c r="T46" s="1435">
        <v>8.6019202363367917</v>
      </c>
      <c r="U46" s="1435"/>
      <c r="V46" s="1435"/>
      <c r="W46" s="588"/>
      <c r="X46" s="592"/>
    </row>
    <row r="47" spans="1:24" s="594" customFormat="1" ht="18" customHeight="1">
      <c r="A47" s="592"/>
      <c r="B47" s="830"/>
      <c r="C47" s="868"/>
      <c r="D47" s="850" t="s">
        <v>490</v>
      </c>
      <c r="E47" s="868"/>
      <c r="F47" s="869"/>
      <c r="G47" s="722"/>
      <c r="H47" s="1114"/>
      <c r="I47" s="1159"/>
      <c r="J47" s="1169">
        <v>15027.999999999987</v>
      </c>
      <c r="K47" s="1168"/>
      <c r="L47" s="1434">
        <v>93804.999999999971</v>
      </c>
      <c r="M47" s="1434"/>
      <c r="N47" s="1434"/>
      <c r="O47" s="1154"/>
      <c r="P47" s="1435">
        <v>7.6323006602336143</v>
      </c>
      <c r="Q47" s="1435"/>
      <c r="R47" s="1435"/>
      <c r="S47" s="1155"/>
      <c r="T47" s="1435">
        <v>6.2420149055097189</v>
      </c>
      <c r="U47" s="1435"/>
      <c r="V47" s="1435"/>
      <c r="W47" s="588"/>
      <c r="X47" s="592"/>
    </row>
    <row r="48" spans="1:24" s="596" customFormat="1" ht="18" customHeight="1">
      <c r="A48" s="870"/>
      <c r="B48" s="871"/>
      <c r="C48" s="848"/>
      <c r="D48" s="850" t="s">
        <v>491</v>
      </c>
      <c r="E48" s="588"/>
      <c r="F48" s="834"/>
      <c r="G48" s="880"/>
      <c r="H48" s="879"/>
      <c r="I48" s="872"/>
      <c r="J48" s="873">
        <v>691.00000000000045</v>
      </c>
      <c r="K48" s="1156"/>
      <c r="L48" s="1434">
        <v>3920.0000000000023</v>
      </c>
      <c r="M48" s="1434"/>
      <c r="N48" s="1434"/>
      <c r="O48" s="1154"/>
      <c r="P48" s="1435">
        <v>3.2289719626168245</v>
      </c>
      <c r="Q48" s="1435"/>
      <c r="R48" s="1435"/>
      <c r="S48" s="1155"/>
      <c r="T48" s="1435">
        <v>5.6729377713458753</v>
      </c>
      <c r="U48" s="1435"/>
      <c r="V48" s="1435"/>
      <c r="W48" s="587"/>
      <c r="X48" s="870"/>
    </row>
    <row r="49" spans="1:24" s="596" customFormat="1" ht="18" customHeight="1">
      <c r="A49" s="870"/>
      <c r="B49" s="871"/>
      <c r="C49" s="848"/>
      <c r="D49" s="850" t="s">
        <v>492</v>
      </c>
      <c r="E49" s="588"/>
      <c r="F49" s="834"/>
      <c r="G49" s="880"/>
      <c r="H49" s="879"/>
      <c r="I49" s="872"/>
      <c r="J49" s="873">
        <v>2735.0000000000005</v>
      </c>
      <c r="K49" s="1156"/>
      <c r="L49" s="1434">
        <v>10295.999999999991</v>
      </c>
      <c r="M49" s="1434"/>
      <c r="N49" s="1434"/>
      <c r="O49" s="1154"/>
      <c r="P49" s="1435">
        <v>2.8698845750262336</v>
      </c>
      <c r="Q49" s="1435"/>
      <c r="R49" s="1435"/>
      <c r="S49" s="1155"/>
      <c r="T49" s="1435">
        <v>3.7645338208409469</v>
      </c>
      <c r="U49" s="1435"/>
      <c r="V49" s="1435"/>
      <c r="W49" s="587"/>
      <c r="X49" s="870"/>
    </row>
    <row r="50" spans="1:24" s="596" customFormat="1" ht="18" customHeight="1">
      <c r="A50" s="870"/>
      <c r="B50" s="871"/>
      <c r="C50" s="848"/>
      <c r="D50" s="850" t="s">
        <v>497</v>
      </c>
      <c r="E50" s="588"/>
      <c r="F50" s="834"/>
      <c r="G50" s="880"/>
      <c r="H50" s="879"/>
      <c r="I50" s="872"/>
      <c r="J50" s="873">
        <v>0</v>
      </c>
      <c r="K50" s="1156"/>
      <c r="L50" s="1434">
        <v>0</v>
      </c>
      <c r="M50" s="1434"/>
      <c r="N50" s="1434"/>
      <c r="O50" s="1154"/>
      <c r="P50" s="1435">
        <v>0</v>
      </c>
      <c r="Q50" s="1435"/>
      <c r="R50" s="1435"/>
      <c r="S50" s="1155"/>
      <c r="T50" s="1435">
        <v>0</v>
      </c>
      <c r="U50" s="1435"/>
      <c r="V50" s="1435"/>
      <c r="W50" s="587"/>
      <c r="X50" s="870"/>
    </row>
    <row r="51" spans="1:24" s="596" customFormat="1" ht="18" customHeight="1">
      <c r="A51" s="870"/>
      <c r="B51" s="871"/>
      <c r="C51" s="848"/>
      <c r="D51" s="850" t="s">
        <v>493</v>
      </c>
      <c r="E51" s="588"/>
      <c r="F51" s="834"/>
      <c r="G51" s="880"/>
      <c r="H51" s="879"/>
      <c r="I51" s="872"/>
      <c r="J51" s="873">
        <v>0</v>
      </c>
      <c r="K51" s="1156"/>
      <c r="L51" s="1434">
        <v>0</v>
      </c>
      <c r="M51" s="1434"/>
      <c r="N51" s="1434"/>
      <c r="O51" s="1154"/>
      <c r="P51" s="1435">
        <v>0</v>
      </c>
      <c r="Q51" s="1435"/>
      <c r="R51" s="1435"/>
      <c r="S51" s="1155"/>
      <c r="T51" s="1435">
        <v>0</v>
      </c>
      <c r="U51" s="1435"/>
      <c r="V51" s="1435"/>
      <c r="W51" s="587"/>
      <c r="X51" s="870"/>
    </row>
    <row r="52" spans="1:24" s="596" customFormat="1" ht="20.25" customHeight="1">
      <c r="A52" s="870"/>
      <c r="B52" s="871"/>
      <c r="C52" s="1167" t="s">
        <v>510</v>
      </c>
      <c r="D52" s="850"/>
      <c r="E52" s="1163"/>
      <c r="F52" s="1163"/>
      <c r="G52" s="1164"/>
      <c r="H52" s="1165"/>
      <c r="I52" s="587"/>
      <c r="J52" s="587"/>
      <c r="K52" s="1166"/>
      <c r="M52" s="1164"/>
      <c r="N52" s="1164"/>
      <c r="O52" s="1164"/>
      <c r="P52" s="1164"/>
      <c r="Q52" s="1164"/>
      <c r="R52" s="1164"/>
      <c r="S52" s="1164"/>
      <c r="T52" s="1164"/>
      <c r="U52" s="1164"/>
      <c r="V52" s="1164"/>
      <c r="W52" s="587"/>
      <c r="X52" s="870"/>
    </row>
    <row r="53" spans="1:24" s="877" customFormat="1" ht="13.5" customHeight="1">
      <c r="A53" s="874"/>
      <c r="B53" s="875"/>
      <c r="C53" s="893" t="s">
        <v>523</v>
      </c>
      <c r="D53" s="894"/>
      <c r="E53" s="894"/>
      <c r="F53" s="895"/>
      <c r="G53" s="896"/>
      <c r="H53" s="896"/>
      <c r="I53" s="896"/>
      <c r="J53" s="896"/>
      <c r="K53" s="896"/>
      <c r="L53" s="896"/>
      <c r="M53" s="896"/>
      <c r="N53" s="896"/>
      <c r="O53" s="896"/>
      <c r="P53" s="896"/>
      <c r="Q53" s="896"/>
      <c r="R53" s="896"/>
      <c r="S53" s="896"/>
      <c r="T53" s="896"/>
      <c r="U53" s="896"/>
      <c r="V53" s="897"/>
      <c r="W53" s="876"/>
      <c r="X53" s="874"/>
    </row>
    <row r="54" spans="1:24" s="615" customFormat="1" ht="13.5" customHeight="1">
      <c r="A54" s="611"/>
      <c r="B54" s="882">
        <v>12</v>
      </c>
      <c r="C54" s="883" t="s">
        <v>571</v>
      </c>
      <c r="D54" s="214"/>
      <c r="E54" s="214"/>
      <c r="F54" s="637"/>
      <c r="G54" s="214"/>
      <c r="H54" s="214"/>
      <c r="I54" s="214"/>
      <c r="J54" s="214"/>
      <c r="K54" s="214"/>
      <c r="L54" s="214"/>
      <c r="M54" s="214"/>
      <c r="N54" s="214"/>
      <c r="O54" s="214"/>
      <c r="P54" s="214"/>
      <c r="Q54" s="214"/>
      <c r="R54" s="214"/>
      <c r="S54" s="214"/>
      <c r="T54" s="214"/>
      <c r="U54" s="214"/>
      <c r="V54" s="214"/>
      <c r="W54" s="881"/>
      <c r="X54" s="611"/>
    </row>
    <row r="55" spans="1:24" s="615" customFormat="1" ht="14.25" customHeight="1">
      <c r="A55" s="884"/>
      <c r="B55" s="885"/>
      <c r="C55" s="886"/>
      <c r="D55" s="215"/>
      <c r="E55" s="215"/>
      <c r="F55" s="638"/>
      <c r="G55" s="215"/>
      <c r="H55" s="215"/>
      <c r="I55" s="215"/>
      <c r="J55" s="215"/>
      <c r="K55" s="215"/>
      <c r="L55" s="215"/>
      <c r="M55" s="215"/>
      <c r="N55" s="215"/>
      <c r="O55" s="215"/>
      <c r="P55" s="215"/>
      <c r="Q55" s="215"/>
      <c r="R55" s="215"/>
      <c r="S55" s="215"/>
      <c r="T55" s="215"/>
      <c r="U55" s="215"/>
      <c r="V55" s="215"/>
      <c r="W55" s="887"/>
      <c r="X55" s="884"/>
    </row>
    <row r="56" spans="1:24" ht="13.5" customHeight="1">
      <c r="A56" s="610"/>
      <c r="B56" s="610"/>
      <c r="C56" s="610"/>
      <c r="D56" s="610"/>
      <c r="E56" s="888"/>
      <c r="F56" s="889"/>
      <c r="G56" s="888"/>
      <c r="H56" s="888"/>
      <c r="I56" s="888"/>
      <c r="J56" s="888"/>
      <c r="K56" s="888"/>
      <c r="L56" s="888"/>
      <c r="M56" s="888"/>
      <c r="N56" s="888"/>
      <c r="O56" s="888"/>
      <c r="P56" s="888"/>
      <c r="Q56" s="888"/>
      <c r="R56" s="888"/>
      <c r="S56" s="888"/>
      <c r="T56" s="1437"/>
      <c r="U56" s="1437"/>
      <c r="V56" s="1437"/>
      <c r="W56" s="610"/>
      <c r="X56" s="890"/>
    </row>
    <row r="61" spans="1:24">
      <c r="P61" s="891"/>
      <c r="Q61" s="891"/>
    </row>
    <row r="63" spans="1:24">
      <c r="V63" s="843"/>
    </row>
    <row r="73" spans="10:10">
      <c r="J73" s="590"/>
    </row>
  </sheetData>
  <mergeCells count="156">
    <mergeCell ref="T32:V32"/>
    <mergeCell ref="T33:V33"/>
    <mergeCell ref="AA20:AC20"/>
    <mergeCell ref="AA21:AC21"/>
    <mergeCell ref="AA22:AC22"/>
    <mergeCell ref="T47:V47"/>
    <mergeCell ref="T49:V49"/>
    <mergeCell ref="T50:V50"/>
    <mergeCell ref="P30:R30"/>
    <mergeCell ref="P31:R31"/>
    <mergeCell ref="P32:R32"/>
    <mergeCell ref="P45:R45"/>
    <mergeCell ref="P46:R46"/>
    <mergeCell ref="P47:R47"/>
    <mergeCell ref="P49:R49"/>
    <mergeCell ref="P50:R50"/>
    <mergeCell ref="P41:R41"/>
    <mergeCell ref="T46:V46"/>
    <mergeCell ref="T34:V34"/>
    <mergeCell ref="L41:N41"/>
    <mergeCell ref="L42:N42"/>
    <mergeCell ref="C30:D30"/>
    <mergeCell ref="F28:F29"/>
    <mergeCell ref="J28:V28"/>
    <mergeCell ref="L35:N35"/>
    <mergeCell ref="L36:N36"/>
    <mergeCell ref="L37:N37"/>
    <mergeCell ref="L38:N38"/>
    <mergeCell ref="L39:N39"/>
    <mergeCell ref="L40:N40"/>
    <mergeCell ref="L29:N29"/>
    <mergeCell ref="P29:R29"/>
    <mergeCell ref="P33:R33"/>
    <mergeCell ref="P34:R34"/>
    <mergeCell ref="P35:R35"/>
    <mergeCell ref="P36:R36"/>
    <mergeCell ref="P37:R37"/>
    <mergeCell ref="P38:R38"/>
    <mergeCell ref="P39:R39"/>
    <mergeCell ref="P40:R40"/>
    <mergeCell ref="T29:V29"/>
    <mergeCell ref="T30:V30"/>
    <mergeCell ref="T31:V31"/>
    <mergeCell ref="C1:D1"/>
    <mergeCell ref="P1:W1"/>
    <mergeCell ref="V2:V3"/>
    <mergeCell ref="C4:V4"/>
    <mergeCell ref="C5:D6"/>
    <mergeCell ref="H7:J7"/>
    <mergeCell ref="L7:N7"/>
    <mergeCell ref="P7:R7"/>
    <mergeCell ref="T7:V7"/>
    <mergeCell ref="F6:N6"/>
    <mergeCell ref="P6:V6"/>
    <mergeCell ref="C8:D8"/>
    <mergeCell ref="H8:J8"/>
    <mergeCell ref="L8:N8"/>
    <mergeCell ref="P8:R8"/>
    <mergeCell ref="T8:V8"/>
    <mergeCell ref="T10:V10"/>
    <mergeCell ref="C11:D11"/>
    <mergeCell ref="H11:J11"/>
    <mergeCell ref="L11:N11"/>
    <mergeCell ref="P11:R11"/>
    <mergeCell ref="T11:V11"/>
    <mergeCell ref="C9:D9"/>
    <mergeCell ref="H9:J9"/>
    <mergeCell ref="L9:N9"/>
    <mergeCell ref="P9:R9"/>
    <mergeCell ref="T9:V9"/>
    <mergeCell ref="C10:D10"/>
    <mergeCell ref="H10:J10"/>
    <mergeCell ref="L10:N10"/>
    <mergeCell ref="P10:R10"/>
    <mergeCell ref="H14:J14"/>
    <mergeCell ref="L14:N14"/>
    <mergeCell ref="P14:R14"/>
    <mergeCell ref="T14:V14"/>
    <mergeCell ref="H15:J15"/>
    <mergeCell ref="L15:N15"/>
    <mergeCell ref="P15:R15"/>
    <mergeCell ref="T15:V15"/>
    <mergeCell ref="C12:D12"/>
    <mergeCell ref="H12:J12"/>
    <mergeCell ref="L12:N12"/>
    <mergeCell ref="P12:R12"/>
    <mergeCell ref="T12:V12"/>
    <mergeCell ref="H13:J13"/>
    <mergeCell ref="L13:N13"/>
    <mergeCell ref="P13:R13"/>
    <mergeCell ref="T13:V13"/>
    <mergeCell ref="H18:J18"/>
    <mergeCell ref="L18:N18"/>
    <mergeCell ref="P18:R18"/>
    <mergeCell ref="T18:V18"/>
    <mergeCell ref="H19:J19"/>
    <mergeCell ref="L19:N19"/>
    <mergeCell ref="P19:R19"/>
    <mergeCell ref="T19:V19"/>
    <mergeCell ref="C16:D16"/>
    <mergeCell ref="H16:J16"/>
    <mergeCell ref="L16:N16"/>
    <mergeCell ref="P16:R16"/>
    <mergeCell ref="T16:V16"/>
    <mergeCell ref="H17:J17"/>
    <mergeCell ref="L17:N17"/>
    <mergeCell ref="P17:R17"/>
    <mergeCell ref="T17:V17"/>
    <mergeCell ref="L31:N31"/>
    <mergeCell ref="L32:N32"/>
    <mergeCell ref="L33:N33"/>
    <mergeCell ref="L34:N34"/>
    <mergeCell ref="P42:R42"/>
    <mergeCell ref="P43:R43"/>
    <mergeCell ref="P44:R44"/>
    <mergeCell ref="T56:V56"/>
    <mergeCell ref="C20:D20"/>
    <mergeCell ref="H20:J20"/>
    <mergeCell ref="L20:N20"/>
    <mergeCell ref="P20:R20"/>
    <mergeCell ref="T20:V20"/>
    <mergeCell ref="H21:J21"/>
    <mergeCell ref="L21:N21"/>
    <mergeCell ref="P21:R21"/>
    <mergeCell ref="T21:V21"/>
    <mergeCell ref="L44:N44"/>
    <mergeCell ref="L43:N43"/>
    <mergeCell ref="L45:N45"/>
    <mergeCell ref="L46:N46"/>
    <mergeCell ref="L47:N47"/>
    <mergeCell ref="L49:N49"/>
    <mergeCell ref="L50:N50"/>
    <mergeCell ref="C28:D28"/>
    <mergeCell ref="H22:J22"/>
    <mergeCell ref="L22:N22"/>
    <mergeCell ref="P22:R22"/>
    <mergeCell ref="T22:V22"/>
    <mergeCell ref="C26:V26"/>
    <mergeCell ref="L51:N51"/>
    <mergeCell ref="P51:R51"/>
    <mergeCell ref="T51:V51"/>
    <mergeCell ref="L48:N48"/>
    <mergeCell ref="P48:R48"/>
    <mergeCell ref="T48:V48"/>
    <mergeCell ref="T35:V35"/>
    <mergeCell ref="T36:V36"/>
    <mergeCell ref="T37:V37"/>
    <mergeCell ref="T38:V38"/>
    <mergeCell ref="T39:V39"/>
    <mergeCell ref="T40:V40"/>
    <mergeCell ref="T41:V41"/>
    <mergeCell ref="T42:V42"/>
    <mergeCell ref="T43:V43"/>
    <mergeCell ref="T44:V44"/>
    <mergeCell ref="T45:V45"/>
    <mergeCell ref="L30:N30"/>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sheetPr>
    <tabColor theme="7"/>
  </sheetPr>
  <dimension ref="A1:AM55"/>
  <sheetViews>
    <sheetView zoomScaleNormal="100" workbookViewId="0"/>
  </sheetViews>
  <sheetFormatPr defaultRowHeight="12.75"/>
  <cols>
    <col min="1" max="1" width="1" style="246" customWidth="1"/>
    <col min="2" max="2" width="2.42578125" style="246" customWidth="1"/>
    <col min="3" max="3" width="2" style="246" customWidth="1"/>
    <col min="4" max="4" width="20.28515625" style="246" customWidth="1"/>
    <col min="5" max="5" width="8.28515625" style="246" customWidth="1"/>
    <col min="6" max="6" width="8.140625" style="246" customWidth="1"/>
    <col min="7" max="8" width="7.85546875" style="246" customWidth="1"/>
    <col min="9" max="9" width="8.140625" style="246" customWidth="1"/>
    <col min="10" max="11" width="7.85546875" style="246" customWidth="1"/>
    <col min="12" max="12" width="8.140625" style="246" customWidth="1"/>
    <col min="13" max="13" width="8" style="246" customWidth="1"/>
    <col min="14" max="14" width="2.5703125" style="246" customWidth="1"/>
    <col min="15" max="15" width="1" style="246" customWidth="1"/>
    <col min="16" max="16" width="8.140625" style="246" customWidth="1"/>
    <col min="17" max="17" width="7.85546875" style="246" bestFit="1" customWidth="1"/>
    <col min="18" max="18" width="0.85546875" style="246" customWidth="1"/>
    <col min="19" max="19" width="7.85546875" style="246" bestFit="1" customWidth="1"/>
    <col min="20" max="20" width="0.7109375" style="246" customWidth="1"/>
    <col min="21" max="21" width="7.28515625" style="246" customWidth="1"/>
    <col min="22" max="22" width="0.7109375" style="246" customWidth="1"/>
    <col min="23" max="23" width="7.5703125" style="246" customWidth="1"/>
    <col min="24" max="24" width="0.7109375" style="246" customWidth="1"/>
    <col min="25" max="25" width="7.85546875" style="246" customWidth="1"/>
    <col min="26" max="26" width="1.140625" style="246" customWidth="1"/>
    <col min="27" max="27" width="7.5703125" style="246" customWidth="1"/>
    <col min="28" max="28" width="1.140625" style="246" customWidth="1"/>
    <col min="29" max="29" width="8.140625" style="246" customWidth="1"/>
    <col min="30" max="30" width="0.85546875" style="246" customWidth="1"/>
    <col min="31" max="31" width="8.140625" style="246" customWidth="1"/>
    <col min="32" max="32" width="1.140625" style="246" customWidth="1"/>
    <col min="33" max="33" width="8.140625" style="246" customWidth="1"/>
    <col min="34" max="219" width="9.140625" style="246"/>
    <col min="220" max="220" width="1" style="246" customWidth="1"/>
    <col min="221" max="221" width="2.42578125" style="246" customWidth="1"/>
    <col min="222" max="222" width="2" style="246" customWidth="1"/>
    <col min="223" max="223" width="24.42578125" style="246" customWidth="1"/>
    <col min="224" max="226" width="3.85546875" style="246" customWidth="1"/>
    <col min="227" max="227" width="4" style="246" customWidth="1"/>
    <col min="228" max="228" width="4.140625" style="246" customWidth="1"/>
    <col min="229" max="231" width="3.85546875" style="246" customWidth="1"/>
    <col min="232" max="233" width="4.140625" style="246" customWidth="1"/>
    <col min="234" max="237" width="3.85546875" style="246" customWidth="1"/>
    <col min="238" max="238" width="4.28515625" style="246" customWidth="1"/>
    <col min="239" max="239" width="4.140625" style="246" customWidth="1"/>
    <col min="240" max="241" width="3.85546875" style="246" customWidth="1"/>
    <col min="242" max="242" width="2.5703125" style="246" customWidth="1"/>
    <col min="243" max="243" width="1" style="246" customWidth="1"/>
    <col min="244" max="247" width="0" style="246" hidden="1" customWidth="1"/>
    <col min="248" max="264" width="5.28515625" style="246" customWidth="1"/>
    <col min="265" max="475" width="9.140625" style="246"/>
    <col min="476" max="476" width="1" style="246" customWidth="1"/>
    <col min="477" max="477" width="2.42578125" style="246" customWidth="1"/>
    <col min="478" max="478" width="2" style="246" customWidth="1"/>
    <col min="479" max="479" width="24.42578125" style="246" customWidth="1"/>
    <col min="480" max="482" width="3.85546875" style="246" customWidth="1"/>
    <col min="483" max="483" width="4" style="246" customWidth="1"/>
    <col min="484" max="484" width="4.140625" style="246" customWidth="1"/>
    <col min="485" max="487" width="3.85546875" style="246" customWidth="1"/>
    <col min="488" max="489" width="4.140625" style="246" customWidth="1"/>
    <col min="490" max="493" width="3.85546875" style="246" customWidth="1"/>
    <col min="494" max="494" width="4.28515625" style="246" customWidth="1"/>
    <col min="495" max="495" width="4.140625" style="246" customWidth="1"/>
    <col min="496" max="497" width="3.85546875" style="246" customWidth="1"/>
    <col min="498" max="498" width="2.5703125" style="246" customWidth="1"/>
    <col min="499" max="499" width="1" style="246" customWidth="1"/>
    <col min="500" max="503" width="0" style="246" hidden="1" customWidth="1"/>
    <col min="504" max="520" width="5.28515625" style="246" customWidth="1"/>
    <col min="521" max="731" width="9.140625" style="246"/>
    <col min="732" max="732" width="1" style="246" customWidth="1"/>
    <col min="733" max="733" width="2.42578125" style="246" customWidth="1"/>
    <col min="734" max="734" width="2" style="246" customWidth="1"/>
    <col min="735" max="735" width="24.42578125" style="246" customWidth="1"/>
    <col min="736" max="738" width="3.85546875" style="246" customWidth="1"/>
    <col min="739" max="739" width="4" style="246" customWidth="1"/>
    <col min="740" max="740" width="4.140625" style="246" customWidth="1"/>
    <col min="741" max="743" width="3.85546875" style="246" customWidth="1"/>
    <col min="744" max="745" width="4.140625" style="246" customWidth="1"/>
    <col min="746" max="749" width="3.85546875" style="246" customWidth="1"/>
    <col min="750" max="750" width="4.28515625" style="246" customWidth="1"/>
    <col min="751" max="751" width="4.140625" style="246" customWidth="1"/>
    <col min="752" max="753" width="3.85546875" style="246" customWidth="1"/>
    <col min="754" max="754" width="2.5703125" style="246" customWidth="1"/>
    <col min="755" max="755" width="1" style="246" customWidth="1"/>
    <col min="756" max="759" width="0" style="246" hidden="1" customWidth="1"/>
    <col min="760" max="776" width="5.28515625" style="246" customWidth="1"/>
    <col min="777" max="987" width="9.140625" style="246"/>
    <col min="988" max="988" width="1" style="246" customWidth="1"/>
    <col min="989" max="989" width="2.42578125" style="246" customWidth="1"/>
    <col min="990" max="990" width="2" style="246" customWidth="1"/>
    <col min="991" max="991" width="24.42578125" style="246" customWidth="1"/>
    <col min="992" max="994" width="3.85546875" style="246" customWidth="1"/>
    <col min="995" max="995" width="4" style="246" customWidth="1"/>
    <col min="996" max="996" width="4.140625" style="246" customWidth="1"/>
    <col min="997" max="999" width="3.85546875" style="246" customWidth="1"/>
    <col min="1000" max="1001" width="4.140625" style="246" customWidth="1"/>
    <col min="1002" max="1005" width="3.85546875" style="246" customWidth="1"/>
    <col min="1006" max="1006" width="4.28515625" style="246" customWidth="1"/>
    <col min="1007" max="1007" width="4.140625" style="246" customWidth="1"/>
    <col min="1008" max="1009" width="3.85546875" style="246" customWidth="1"/>
    <col min="1010" max="1010" width="2.5703125" style="246" customWidth="1"/>
    <col min="1011" max="1011" width="1" style="246" customWidth="1"/>
    <col min="1012" max="1015" width="0" style="246" hidden="1" customWidth="1"/>
    <col min="1016" max="1032" width="5.28515625" style="246" customWidth="1"/>
    <col min="1033" max="1243" width="9.140625" style="246"/>
    <col min="1244" max="1244" width="1" style="246" customWidth="1"/>
    <col min="1245" max="1245" width="2.42578125" style="246" customWidth="1"/>
    <col min="1246" max="1246" width="2" style="246" customWidth="1"/>
    <col min="1247" max="1247" width="24.42578125" style="246" customWidth="1"/>
    <col min="1248" max="1250" width="3.85546875" style="246" customWidth="1"/>
    <col min="1251" max="1251" width="4" style="246" customWidth="1"/>
    <col min="1252" max="1252" width="4.140625" style="246" customWidth="1"/>
    <col min="1253" max="1255" width="3.85546875" style="246" customWidth="1"/>
    <col min="1256" max="1257" width="4.140625" style="246" customWidth="1"/>
    <col min="1258" max="1261" width="3.85546875" style="246" customWidth="1"/>
    <col min="1262" max="1262" width="4.28515625" style="246" customWidth="1"/>
    <col min="1263" max="1263" width="4.140625" style="246" customWidth="1"/>
    <col min="1264" max="1265" width="3.85546875" style="246" customWidth="1"/>
    <col min="1266" max="1266" width="2.5703125" style="246" customWidth="1"/>
    <col min="1267" max="1267" width="1" style="246" customWidth="1"/>
    <col min="1268" max="1271" width="0" style="246" hidden="1" customWidth="1"/>
    <col min="1272" max="1288" width="5.28515625" style="246" customWidth="1"/>
    <col min="1289" max="1499" width="9.140625" style="246"/>
    <col min="1500" max="1500" width="1" style="246" customWidth="1"/>
    <col min="1501" max="1501" width="2.42578125" style="246" customWidth="1"/>
    <col min="1502" max="1502" width="2" style="246" customWidth="1"/>
    <col min="1503" max="1503" width="24.42578125" style="246" customWidth="1"/>
    <col min="1504" max="1506" width="3.85546875" style="246" customWidth="1"/>
    <col min="1507" max="1507" width="4" style="246" customWidth="1"/>
    <col min="1508" max="1508" width="4.140625" style="246" customWidth="1"/>
    <col min="1509" max="1511" width="3.85546875" style="246" customWidth="1"/>
    <col min="1512" max="1513" width="4.140625" style="246" customWidth="1"/>
    <col min="1514" max="1517" width="3.85546875" style="246" customWidth="1"/>
    <col min="1518" max="1518" width="4.28515625" style="246" customWidth="1"/>
    <col min="1519" max="1519" width="4.140625" style="246" customWidth="1"/>
    <col min="1520" max="1521" width="3.85546875" style="246" customWidth="1"/>
    <col min="1522" max="1522" width="2.5703125" style="246" customWidth="1"/>
    <col min="1523" max="1523" width="1" style="246" customWidth="1"/>
    <col min="1524" max="1527" width="0" style="246" hidden="1" customWidth="1"/>
    <col min="1528" max="1544" width="5.28515625" style="246" customWidth="1"/>
    <col min="1545" max="1755" width="9.140625" style="246"/>
    <col min="1756" max="1756" width="1" style="246" customWidth="1"/>
    <col min="1757" max="1757" width="2.42578125" style="246" customWidth="1"/>
    <col min="1758" max="1758" width="2" style="246" customWidth="1"/>
    <col min="1759" max="1759" width="24.42578125" style="246" customWidth="1"/>
    <col min="1760" max="1762" width="3.85546875" style="246" customWidth="1"/>
    <col min="1763" max="1763" width="4" style="246" customWidth="1"/>
    <col min="1764" max="1764" width="4.140625" style="246" customWidth="1"/>
    <col min="1765" max="1767" width="3.85546875" style="246" customWidth="1"/>
    <col min="1768" max="1769" width="4.140625" style="246" customWidth="1"/>
    <col min="1770" max="1773" width="3.85546875" style="246" customWidth="1"/>
    <col min="1774" max="1774" width="4.28515625" style="246" customWidth="1"/>
    <col min="1775" max="1775" width="4.140625" style="246" customWidth="1"/>
    <col min="1776" max="1777" width="3.85546875" style="246" customWidth="1"/>
    <col min="1778" max="1778" width="2.5703125" style="246" customWidth="1"/>
    <col min="1779" max="1779" width="1" style="246" customWidth="1"/>
    <col min="1780" max="1783" width="0" style="246" hidden="1" customWidth="1"/>
    <col min="1784" max="1800" width="5.28515625" style="246" customWidth="1"/>
    <col min="1801" max="2011" width="9.140625" style="246"/>
    <col min="2012" max="2012" width="1" style="246" customWidth="1"/>
    <col min="2013" max="2013" width="2.42578125" style="246" customWidth="1"/>
    <col min="2014" max="2014" width="2" style="246" customWidth="1"/>
    <col min="2015" max="2015" width="24.42578125" style="246" customWidth="1"/>
    <col min="2016" max="2018" width="3.85546875" style="246" customWidth="1"/>
    <col min="2019" max="2019" width="4" style="246" customWidth="1"/>
    <col min="2020" max="2020" width="4.140625" style="246" customWidth="1"/>
    <col min="2021" max="2023" width="3.85546875" style="246" customWidth="1"/>
    <col min="2024" max="2025" width="4.140625" style="246" customWidth="1"/>
    <col min="2026" max="2029" width="3.85546875" style="246" customWidth="1"/>
    <col min="2030" max="2030" width="4.28515625" style="246" customWidth="1"/>
    <col min="2031" max="2031" width="4.140625" style="246" customWidth="1"/>
    <col min="2032" max="2033" width="3.85546875" style="246" customWidth="1"/>
    <col min="2034" max="2034" width="2.5703125" style="246" customWidth="1"/>
    <col min="2035" max="2035" width="1" style="246" customWidth="1"/>
    <col min="2036" max="2039" width="0" style="246" hidden="1" customWidth="1"/>
    <col min="2040" max="2056" width="5.28515625" style="246" customWidth="1"/>
    <col min="2057" max="2267" width="9.140625" style="246"/>
    <col min="2268" max="2268" width="1" style="246" customWidth="1"/>
    <col min="2269" max="2269" width="2.42578125" style="246" customWidth="1"/>
    <col min="2270" max="2270" width="2" style="246" customWidth="1"/>
    <col min="2271" max="2271" width="24.42578125" style="246" customWidth="1"/>
    <col min="2272" max="2274" width="3.85546875" style="246" customWidth="1"/>
    <col min="2275" max="2275" width="4" style="246" customWidth="1"/>
    <col min="2276" max="2276" width="4.140625" style="246" customWidth="1"/>
    <col min="2277" max="2279" width="3.85546875" style="246" customWidth="1"/>
    <col min="2280" max="2281" width="4.140625" style="246" customWidth="1"/>
    <col min="2282" max="2285" width="3.85546875" style="246" customWidth="1"/>
    <col min="2286" max="2286" width="4.28515625" style="246" customWidth="1"/>
    <col min="2287" max="2287" width="4.140625" style="246" customWidth="1"/>
    <col min="2288" max="2289" width="3.85546875" style="246" customWidth="1"/>
    <col min="2290" max="2290" width="2.5703125" style="246" customWidth="1"/>
    <col min="2291" max="2291" width="1" style="246" customWidth="1"/>
    <col min="2292" max="2295" width="0" style="246" hidden="1" customWidth="1"/>
    <col min="2296" max="2312" width="5.28515625" style="246" customWidth="1"/>
    <col min="2313" max="2523" width="9.140625" style="246"/>
    <col min="2524" max="2524" width="1" style="246" customWidth="1"/>
    <col min="2525" max="2525" width="2.42578125" style="246" customWidth="1"/>
    <col min="2526" max="2526" width="2" style="246" customWidth="1"/>
    <col min="2527" max="2527" width="24.42578125" style="246" customWidth="1"/>
    <col min="2528" max="2530" width="3.85546875" style="246" customWidth="1"/>
    <col min="2531" max="2531" width="4" style="246" customWidth="1"/>
    <col min="2532" max="2532" width="4.140625" style="246" customWidth="1"/>
    <col min="2533" max="2535" width="3.85546875" style="246" customWidth="1"/>
    <col min="2536" max="2537" width="4.140625" style="246" customWidth="1"/>
    <col min="2538" max="2541" width="3.85546875" style="246" customWidth="1"/>
    <col min="2542" max="2542" width="4.28515625" style="246" customWidth="1"/>
    <col min="2543" max="2543" width="4.140625" style="246" customWidth="1"/>
    <col min="2544" max="2545" width="3.85546875" style="246" customWidth="1"/>
    <col min="2546" max="2546" width="2.5703125" style="246" customWidth="1"/>
    <col min="2547" max="2547" width="1" style="246" customWidth="1"/>
    <col min="2548" max="2551" width="0" style="246" hidden="1" customWidth="1"/>
    <col min="2552" max="2568" width="5.28515625" style="246" customWidth="1"/>
    <col min="2569" max="2779" width="9.140625" style="246"/>
    <col min="2780" max="2780" width="1" style="246" customWidth="1"/>
    <col min="2781" max="2781" width="2.42578125" style="246" customWidth="1"/>
    <col min="2782" max="2782" width="2" style="246" customWidth="1"/>
    <col min="2783" max="2783" width="24.42578125" style="246" customWidth="1"/>
    <col min="2784" max="2786" width="3.85546875" style="246" customWidth="1"/>
    <col min="2787" max="2787" width="4" style="246" customWidth="1"/>
    <col min="2788" max="2788" width="4.140625" style="246" customWidth="1"/>
    <col min="2789" max="2791" width="3.85546875" style="246" customWidth="1"/>
    <col min="2792" max="2793" width="4.140625" style="246" customWidth="1"/>
    <col min="2794" max="2797" width="3.85546875" style="246" customWidth="1"/>
    <col min="2798" max="2798" width="4.28515625" style="246" customWidth="1"/>
    <col min="2799" max="2799" width="4.140625" style="246" customWidth="1"/>
    <col min="2800" max="2801" width="3.85546875" style="246" customWidth="1"/>
    <col min="2802" max="2802" width="2.5703125" style="246" customWidth="1"/>
    <col min="2803" max="2803" width="1" style="246" customWidth="1"/>
    <col min="2804" max="2807" width="0" style="246" hidden="1" customWidth="1"/>
    <col min="2808" max="2824" width="5.28515625" style="246" customWidth="1"/>
    <col min="2825" max="3035" width="9.140625" style="246"/>
    <col min="3036" max="3036" width="1" style="246" customWidth="1"/>
    <col min="3037" max="3037" width="2.42578125" style="246" customWidth="1"/>
    <col min="3038" max="3038" width="2" style="246" customWidth="1"/>
    <col min="3039" max="3039" width="24.42578125" style="246" customWidth="1"/>
    <col min="3040" max="3042" width="3.85546875" style="246" customWidth="1"/>
    <col min="3043" max="3043" width="4" style="246" customWidth="1"/>
    <col min="3044" max="3044" width="4.140625" style="246" customWidth="1"/>
    <col min="3045" max="3047" width="3.85546875" style="246" customWidth="1"/>
    <col min="3048" max="3049" width="4.140625" style="246" customWidth="1"/>
    <col min="3050" max="3053" width="3.85546875" style="246" customWidth="1"/>
    <col min="3054" max="3054" width="4.28515625" style="246" customWidth="1"/>
    <col min="3055" max="3055" width="4.140625" style="246" customWidth="1"/>
    <col min="3056" max="3057" width="3.85546875" style="246" customWidth="1"/>
    <col min="3058" max="3058" width="2.5703125" style="246" customWidth="1"/>
    <col min="3059" max="3059" width="1" style="246" customWidth="1"/>
    <col min="3060" max="3063" width="0" style="246" hidden="1" customWidth="1"/>
    <col min="3064" max="3080" width="5.28515625" style="246" customWidth="1"/>
    <col min="3081" max="3291" width="9.140625" style="246"/>
    <col min="3292" max="3292" width="1" style="246" customWidth="1"/>
    <col min="3293" max="3293" width="2.42578125" style="246" customWidth="1"/>
    <col min="3294" max="3294" width="2" style="246" customWidth="1"/>
    <col min="3295" max="3295" width="24.42578125" style="246" customWidth="1"/>
    <col min="3296" max="3298" width="3.85546875" style="246" customWidth="1"/>
    <col min="3299" max="3299" width="4" style="246" customWidth="1"/>
    <col min="3300" max="3300" width="4.140625" style="246" customWidth="1"/>
    <col min="3301" max="3303" width="3.85546875" style="246" customWidth="1"/>
    <col min="3304" max="3305" width="4.140625" style="246" customWidth="1"/>
    <col min="3306" max="3309" width="3.85546875" style="246" customWidth="1"/>
    <col min="3310" max="3310" width="4.28515625" style="246" customWidth="1"/>
    <col min="3311" max="3311" width="4.140625" style="246" customWidth="1"/>
    <col min="3312" max="3313" width="3.85546875" style="246" customWidth="1"/>
    <col min="3314" max="3314" width="2.5703125" style="246" customWidth="1"/>
    <col min="3315" max="3315" width="1" style="246" customWidth="1"/>
    <col min="3316" max="3319" width="0" style="246" hidden="1" customWidth="1"/>
    <col min="3320" max="3336" width="5.28515625" style="246" customWidth="1"/>
    <col min="3337" max="3547" width="9.140625" style="246"/>
    <col min="3548" max="3548" width="1" style="246" customWidth="1"/>
    <col min="3549" max="3549" width="2.42578125" style="246" customWidth="1"/>
    <col min="3550" max="3550" width="2" style="246" customWidth="1"/>
    <col min="3551" max="3551" width="24.42578125" style="246" customWidth="1"/>
    <col min="3552" max="3554" width="3.85546875" style="246" customWidth="1"/>
    <col min="3555" max="3555" width="4" style="246" customWidth="1"/>
    <col min="3556" max="3556" width="4.140625" style="246" customWidth="1"/>
    <col min="3557" max="3559" width="3.85546875" style="246" customWidth="1"/>
    <col min="3560" max="3561" width="4.140625" style="246" customWidth="1"/>
    <col min="3562" max="3565" width="3.85546875" style="246" customWidth="1"/>
    <col min="3566" max="3566" width="4.28515625" style="246" customWidth="1"/>
    <col min="3567" max="3567" width="4.140625" style="246" customWidth="1"/>
    <col min="3568" max="3569" width="3.85546875" style="246" customWidth="1"/>
    <col min="3570" max="3570" width="2.5703125" style="246" customWidth="1"/>
    <col min="3571" max="3571" width="1" style="246" customWidth="1"/>
    <col min="3572" max="3575" width="0" style="246" hidden="1" customWidth="1"/>
    <col min="3576" max="3592" width="5.28515625" style="246" customWidth="1"/>
    <col min="3593" max="3803" width="9.140625" style="246"/>
    <col min="3804" max="3804" width="1" style="246" customWidth="1"/>
    <col min="3805" max="3805" width="2.42578125" style="246" customWidth="1"/>
    <col min="3806" max="3806" width="2" style="246" customWidth="1"/>
    <col min="3807" max="3807" width="24.42578125" style="246" customWidth="1"/>
    <col min="3808" max="3810" width="3.85546875" style="246" customWidth="1"/>
    <col min="3811" max="3811" width="4" style="246" customWidth="1"/>
    <col min="3812" max="3812" width="4.140625" style="246" customWidth="1"/>
    <col min="3813" max="3815" width="3.85546875" style="246" customWidth="1"/>
    <col min="3816" max="3817" width="4.140625" style="246" customWidth="1"/>
    <col min="3818" max="3821" width="3.85546875" style="246" customWidth="1"/>
    <col min="3822" max="3822" width="4.28515625" style="246" customWidth="1"/>
    <col min="3823" max="3823" width="4.140625" style="246" customWidth="1"/>
    <col min="3824" max="3825" width="3.85546875" style="246" customWidth="1"/>
    <col min="3826" max="3826" width="2.5703125" style="246" customWidth="1"/>
    <col min="3827" max="3827" width="1" style="246" customWidth="1"/>
    <col min="3828" max="3831" width="0" style="246" hidden="1" customWidth="1"/>
    <col min="3832" max="3848" width="5.28515625" style="246" customWidth="1"/>
    <col min="3849" max="4059" width="9.140625" style="246"/>
    <col min="4060" max="4060" width="1" style="246" customWidth="1"/>
    <col min="4061" max="4061" width="2.42578125" style="246" customWidth="1"/>
    <col min="4062" max="4062" width="2" style="246" customWidth="1"/>
    <col min="4063" max="4063" width="24.42578125" style="246" customWidth="1"/>
    <col min="4064" max="4066" width="3.85546875" style="246" customWidth="1"/>
    <col min="4067" max="4067" width="4" style="246" customWidth="1"/>
    <col min="4068" max="4068" width="4.140625" style="246" customWidth="1"/>
    <col min="4069" max="4071" width="3.85546875" style="246" customWidth="1"/>
    <col min="4072" max="4073" width="4.140625" style="246" customWidth="1"/>
    <col min="4074" max="4077" width="3.85546875" style="246" customWidth="1"/>
    <col min="4078" max="4078" width="4.28515625" style="246" customWidth="1"/>
    <col min="4079" max="4079" width="4.140625" style="246" customWidth="1"/>
    <col min="4080" max="4081" width="3.85546875" style="246" customWidth="1"/>
    <col min="4082" max="4082" width="2.5703125" style="246" customWidth="1"/>
    <col min="4083" max="4083" width="1" style="246" customWidth="1"/>
    <col min="4084" max="4087" width="0" style="246" hidden="1" customWidth="1"/>
    <col min="4088" max="4104" width="5.28515625" style="246" customWidth="1"/>
    <col min="4105" max="4315" width="9.140625" style="246"/>
    <col min="4316" max="4316" width="1" style="246" customWidth="1"/>
    <col min="4317" max="4317" width="2.42578125" style="246" customWidth="1"/>
    <col min="4318" max="4318" width="2" style="246" customWidth="1"/>
    <col min="4319" max="4319" width="24.42578125" style="246" customWidth="1"/>
    <col min="4320" max="4322" width="3.85546875" style="246" customWidth="1"/>
    <col min="4323" max="4323" width="4" style="246" customWidth="1"/>
    <col min="4324" max="4324" width="4.140625" style="246" customWidth="1"/>
    <col min="4325" max="4327" width="3.85546875" style="246" customWidth="1"/>
    <col min="4328" max="4329" width="4.140625" style="246" customWidth="1"/>
    <col min="4330" max="4333" width="3.85546875" style="246" customWidth="1"/>
    <col min="4334" max="4334" width="4.28515625" style="246" customWidth="1"/>
    <col min="4335" max="4335" width="4.140625" style="246" customWidth="1"/>
    <col min="4336" max="4337" width="3.85546875" style="246" customWidth="1"/>
    <col min="4338" max="4338" width="2.5703125" style="246" customWidth="1"/>
    <col min="4339" max="4339" width="1" style="246" customWidth="1"/>
    <col min="4340" max="4343" width="0" style="246" hidden="1" customWidth="1"/>
    <col min="4344" max="4360" width="5.28515625" style="246" customWidth="1"/>
    <col min="4361" max="4571" width="9.140625" style="246"/>
    <col min="4572" max="4572" width="1" style="246" customWidth="1"/>
    <col min="4573" max="4573" width="2.42578125" style="246" customWidth="1"/>
    <col min="4574" max="4574" width="2" style="246" customWidth="1"/>
    <col min="4575" max="4575" width="24.42578125" style="246" customWidth="1"/>
    <col min="4576" max="4578" width="3.85546875" style="246" customWidth="1"/>
    <col min="4579" max="4579" width="4" style="246" customWidth="1"/>
    <col min="4580" max="4580" width="4.140625" style="246" customWidth="1"/>
    <col min="4581" max="4583" width="3.85546875" style="246" customWidth="1"/>
    <col min="4584" max="4585" width="4.140625" style="246" customWidth="1"/>
    <col min="4586" max="4589" width="3.85546875" style="246" customWidth="1"/>
    <col min="4590" max="4590" width="4.28515625" style="246" customWidth="1"/>
    <col min="4591" max="4591" width="4.140625" style="246" customWidth="1"/>
    <col min="4592" max="4593" width="3.85546875" style="246" customWidth="1"/>
    <col min="4594" max="4594" width="2.5703125" style="246" customWidth="1"/>
    <col min="4595" max="4595" width="1" style="246" customWidth="1"/>
    <col min="4596" max="4599" width="0" style="246" hidden="1" customWidth="1"/>
    <col min="4600" max="4616" width="5.28515625" style="246" customWidth="1"/>
    <col min="4617" max="4827" width="9.140625" style="246"/>
    <col min="4828" max="4828" width="1" style="246" customWidth="1"/>
    <col min="4829" max="4829" width="2.42578125" style="246" customWidth="1"/>
    <col min="4830" max="4830" width="2" style="246" customWidth="1"/>
    <col min="4831" max="4831" width="24.42578125" style="246" customWidth="1"/>
    <col min="4832" max="4834" width="3.85546875" style="246" customWidth="1"/>
    <col min="4835" max="4835" width="4" style="246" customWidth="1"/>
    <col min="4836" max="4836" width="4.140625" style="246" customWidth="1"/>
    <col min="4837" max="4839" width="3.85546875" style="246" customWidth="1"/>
    <col min="4840" max="4841" width="4.140625" style="246" customWidth="1"/>
    <col min="4842" max="4845" width="3.85546875" style="246" customWidth="1"/>
    <col min="4846" max="4846" width="4.28515625" style="246" customWidth="1"/>
    <col min="4847" max="4847" width="4.140625" style="246" customWidth="1"/>
    <col min="4848" max="4849" width="3.85546875" style="246" customWidth="1"/>
    <col min="4850" max="4850" width="2.5703125" style="246" customWidth="1"/>
    <col min="4851" max="4851" width="1" style="246" customWidth="1"/>
    <col min="4852" max="4855" width="0" style="246" hidden="1" customWidth="1"/>
    <col min="4856" max="4872" width="5.28515625" style="246" customWidth="1"/>
    <col min="4873" max="5083" width="9.140625" style="246"/>
    <col min="5084" max="5084" width="1" style="246" customWidth="1"/>
    <col min="5085" max="5085" width="2.42578125" style="246" customWidth="1"/>
    <col min="5086" max="5086" width="2" style="246" customWidth="1"/>
    <col min="5087" max="5087" width="24.42578125" style="246" customWidth="1"/>
    <col min="5088" max="5090" width="3.85546875" style="246" customWidth="1"/>
    <col min="5091" max="5091" width="4" style="246" customWidth="1"/>
    <col min="5092" max="5092" width="4.140625" style="246" customWidth="1"/>
    <col min="5093" max="5095" width="3.85546875" style="246" customWidth="1"/>
    <col min="5096" max="5097" width="4.140625" style="246" customWidth="1"/>
    <col min="5098" max="5101" width="3.85546875" style="246" customWidth="1"/>
    <col min="5102" max="5102" width="4.28515625" style="246" customWidth="1"/>
    <col min="5103" max="5103" width="4.140625" style="246" customWidth="1"/>
    <col min="5104" max="5105" width="3.85546875" style="246" customWidth="1"/>
    <col min="5106" max="5106" width="2.5703125" style="246" customWidth="1"/>
    <col min="5107" max="5107" width="1" style="246" customWidth="1"/>
    <col min="5108" max="5111" width="0" style="246" hidden="1" customWidth="1"/>
    <col min="5112" max="5128" width="5.28515625" style="246" customWidth="1"/>
    <col min="5129" max="5339" width="9.140625" style="246"/>
    <col min="5340" max="5340" width="1" style="246" customWidth="1"/>
    <col min="5341" max="5341" width="2.42578125" style="246" customWidth="1"/>
    <col min="5342" max="5342" width="2" style="246" customWidth="1"/>
    <col min="5343" max="5343" width="24.42578125" style="246" customWidth="1"/>
    <col min="5344" max="5346" width="3.85546875" style="246" customWidth="1"/>
    <col min="5347" max="5347" width="4" style="246" customWidth="1"/>
    <col min="5348" max="5348" width="4.140625" style="246" customWidth="1"/>
    <col min="5349" max="5351" width="3.85546875" style="246" customWidth="1"/>
    <col min="5352" max="5353" width="4.140625" style="246" customWidth="1"/>
    <col min="5354" max="5357" width="3.85546875" style="246" customWidth="1"/>
    <col min="5358" max="5358" width="4.28515625" style="246" customWidth="1"/>
    <col min="5359" max="5359" width="4.140625" style="246" customWidth="1"/>
    <col min="5360" max="5361" width="3.85546875" style="246" customWidth="1"/>
    <col min="5362" max="5362" width="2.5703125" style="246" customWidth="1"/>
    <col min="5363" max="5363" width="1" style="246" customWidth="1"/>
    <col min="5364" max="5367" width="0" style="246" hidden="1" customWidth="1"/>
    <col min="5368" max="5384" width="5.28515625" style="246" customWidth="1"/>
    <col min="5385" max="5595" width="9.140625" style="246"/>
    <col min="5596" max="5596" width="1" style="246" customWidth="1"/>
    <col min="5597" max="5597" width="2.42578125" style="246" customWidth="1"/>
    <col min="5598" max="5598" width="2" style="246" customWidth="1"/>
    <col min="5599" max="5599" width="24.42578125" style="246" customWidth="1"/>
    <col min="5600" max="5602" width="3.85546875" style="246" customWidth="1"/>
    <col min="5603" max="5603" width="4" style="246" customWidth="1"/>
    <col min="5604" max="5604" width="4.140625" style="246" customWidth="1"/>
    <col min="5605" max="5607" width="3.85546875" style="246" customWidth="1"/>
    <col min="5608" max="5609" width="4.140625" style="246" customWidth="1"/>
    <col min="5610" max="5613" width="3.85546875" style="246" customWidth="1"/>
    <col min="5614" max="5614" width="4.28515625" style="246" customWidth="1"/>
    <col min="5615" max="5615" width="4.140625" style="246" customWidth="1"/>
    <col min="5616" max="5617" width="3.85546875" style="246" customWidth="1"/>
    <col min="5618" max="5618" width="2.5703125" style="246" customWidth="1"/>
    <col min="5619" max="5619" width="1" style="246" customWidth="1"/>
    <col min="5620" max="5623" width="0" style="246" hidden="1" customWidth="1"/>
    <col min="5624" max="5640" width="5.28515625" style="246" customWidth="1"/>
    <col min="5641" max="5851" width="9.140625" style="246"/>
    <col min="5852" max="5852" width="1" style="246" customWidth="1"/>
    <col min="5853" max="5853" width="2.42578125" style="246" customWidth="1"/>
    <col min="5854" max="5854" width="2" style="246" customWidth="1"/>
    <col min="5855" max="5855" width="24.42578125" style="246" customWidth="1"/>
    <col min="5856" max="5858" width="3.85546875" style="246" customWidth="1"/>
    <col min="5859" max="5859" width="4" style="246" customWidth="1"/>
    <col min="5860" max="5860" width="4.140625" style="246" customWidth="1"/>
    <col min="5861" max="5863" width="3.85546875" style="246" customWidth="1"/>
    <col min="5864" max="5865" width="4.140625" style="246" customWidth="1"/>
    <col min="5866" max="5869" width="3.85546875" style="246" customWidth="1"/>
    <col min="5870" max="5870" width="4.28515625" style="246" customWidth="1"/>
    <col min="5871" max="5871" width="4.140625" style="246" customWidth="1"/>
    <col min="5872" max="5873" width="3.85546875" style="246" customWidth="1"/>
    <col min="5874" max="5874" width="2.5703125" style="246" customWidth="1"/>
    <col min="5875" max="5875" width="1" style="246" customWidth="1"/>
    <col min="5876" max="5879" width="0" style="246" hidden="1" customWidth="1"/>
    <col min="5880" max="5896" width="5.28515625" style="246" customWidth="1"/>
    <col min="5897" max="6107" width="9.140625" style="246"/>
    <col min="6108" max="6108" width="1" style="246" customWidth="1"/>
    <col min="6109" max="6109" width="2.42578125" style="246" customWidth="1"/>
    <col min="6110" max="6110" width="2" style="246" customWidth="1"/>
    <col min="6111" max="6111" width="24.42578125" style="246" customWidth="1"/>
    <col min="6112" max="6114" width="3.85546875" style="246" customWidth="1"/>
    <col min="6115" max="6115" width="4" style="246" customWidth="1"/>
    <col min="6116" max="6116" width="4.140625" style="246" customWidth="1"/>
    <col min="6117" max="6119" width="3.85546875" style="246" customWidth="1"/>
    <col min="6120" max="6121" width="4.140625" style="246" customWidth="1"/>
    <col min="6122" max="6125" width="3.85546875" style="246" customWidth="1"/>
    <col min="6126" max="6126" width="4.28515625" style="246" customWidth="1"/>
    <col min="6127" max="6127" width="4.140625" style="246" customWidth="1"/>
    <col min="6128" max="6129" width="3.85546875" style="246" customWidth="1"/>
    <col min="6130" max="6130" width="2.5703125" style="246" customWidth="1"/>
    <col min="6131" max="6131" width="1" style="246" customWidth="1"/>
    <col min="6132" max="6135" width="0" style="246" hidden="1" customWidth="1"/>
    <col min="6136" max="6152" width="5.28515625" style="246" customWidth="1"/>
    <col min="6153" max="6363" width="9.140625" style="246"/>
    <col min="6364" max="6364" width="1" style="246" customWidth="1"/>
    <col min="6365" max="6365" width="2.42578125" style="246" customWidth="1"/>
    <col min="6366" max="6366" width="2" style="246" customWidth="1"/>
    <col min="6367" max="6367" width="24.42578125" style="246" customWidth="1"/>
    <col min="6368" max="6370" width="3.85546875" style="246" customWidth="1"/>
    <col min="6371" max="6371" width="4" style="246" customWidth="1"/>
    <col min="6372" max="6372" width="4.140625" style="246" customWidth="1"/>
    <col min="6373" max="6375" width="3.85546875" style="246" customWidth="1"/>
    <col min="6376" max="6377" width="4.140625" style="246" customWidth="1"/>
    <col min="6378" max="6381" width="3.85546875" style="246" customWidth="1"/>
    <col min="6382" max="6382" width="4.28515625" style="246" customWidth="1"/>
    <col min="6383" max="6383" width="4.140625" style="246" customWidth="1"/>
    <col min="6384" max="6385" width="3.85546875" style="246" customWidth="1"/>
    <col min="6386" max="6386" width="2.5703125" style="246" customWidth="1"/>
    <col min="6387" max="6387" width="1" style="246" customWidth="1"/>
    <col min="6388" max="6391" width="0" style="246" hidden="1" customWidth="1"/>
    <col min="6392" max="6408" width="5.28515625" style="246" customWidth="1"/>
    <col min="6409" max="6619" width="9.140625" style="246"/>
    <col min="6620" max="6620" width="1" style="246" customWidth="1"/>
    <col min="6621" max="6621" width="2.42578125" style="246" customWidth="1"/>
    <col min="6622" max="6622" width="2" style="246" customWidth="1"/>
    <col min="6623" max="6623" width="24.42578125" style="246" customWidth="1"/>
    <col min="6624" max="6626" width="3.85546875" style="246" customWidth="1"/>
    <col min="6627" max="6627" width="4" style="246" customWidth="1"/>
    <col min="6628" max="6628" width="4.140625" style="246" customWidth="1"/>
    <col min="6629" max="6631" width="3.85546875" style="246" customWidth="1"/>
    <col min="6632" max="6633" width="4.140625" style="246" customWidth="1"/>
    <col min="6634" max="6637" width="3.85546875" style="246" customWidth="1"/>
    <col min="6638" max="6638" width="4.28515625" style="246" customWidth="1"/>
    <col min="6639" max="6639" width="4.140625" style="246" customWidth="1"/>
    <col min="6640" max="6641" width="3.85546875" style="246" customWidth="1"/>
    <col min="6642" max="6642" width="2.5703125" style="246" customWidth="1"/>
    <col min="6643" max="6643" width="1" style="246" customWidth="1"/>
    <col min="6644" max="6647" width="0" style="246" hidden="1" customWidth="1"/>
    <col min="6648" max="6664" width="5.28515625" style="246" customWidth="1"/>
    <col min="6665" max="6875" width="9.140625" style="246"/>
    <col min="6876" max="6876" width="1" style="246" customWidth="1"/>
    <col min="6877" max="6877" width="2.42578125" style="246" customWidth="1"/>
    <col min="6878" max="6878" width="2" style="246" customWidth="1"/>
    <col min="6879" max="6879" width="24.42578125" style="246" customWidth="1"/>
    <col min="6880" max="6882" width="3.85546875" style="246" customWidth="1"/>
    <col min="6883" max="6883" width="4" style="246" customWidth="1"/>
    <col min="6884" max="6884" width="4.140625" style="246" customWidth="1"/>
    <col min="6885" max="6887" width="3.85546875" style="246" customWidth="1"/>
    <col min="6888" max="6889" width="4.140625" style="246" customWidth="1"/>
    <col min="6890" max="6893" width="3.85546875" style="246" customWidth="1"/>
    <col min="6894" max="6894" width="4.28515625" style="246" customWidth="1"/>
    <col min="6895" max="6895" width="4.140625" style="246" customWidth="1"/>
    <col min="6896" max="6897" width="3.85546875" style="246" customWidth="1"/>
    <col min="6898" max="6898" width="2.5703125" style="246" customWidth="1"/>
    <col min="6899" max="6899" width="1" style="246" customWidth="1"/>
    <col min="6900" max="6903" width="0" style="246" hidden="1" customWidth="1"/>
    <col min="6904" max="6920" width="5.28515625" style="246" customWidth="1"/>
    <col min="6921" max="7131" width="9.140625" style="246"/>
    <col min="7132" max="7132" width="1" style="246" customWidth="1"/>
    <col min="7133" max="7133" width="2.42578125" style="246" customWidth="1"/>
    <col min="7134" max="7134" width="2" style="246" customWidth="1"/>
    <col min="7135" max="7135" width="24.42578125" style="246" customWidth="1"/>
    <col min="7136" max="7138" width="3.85546875" style="246" customWidth="1"/>
    <col min="7139" max="7139" width="4" style="246" customWidth="1"/>
    <col min="7140" max="7140" width="4.140625" style="246" customWidth="1"/>
    <col min="7141" max="7143" width="3.85546875" style="246" customWidth="1"/>
    <col min="7144" max="7145" width="4.140625" style="246" customWidth="1"/>
    <col min="7146" max="7149" width="3.85546875" style="246" customWidth="1"/>
    <col min="7150" max="7150" width="4.28515625" style="246" customWidth="1"/>
    <col min="7151" max="7151" width="4.140625" style="246" customWidth="1"/>
    <col min="7152" max="7153" width="3.85546875" style="246" customWidth="1"/>
    <col min="7154" max="7154" width="2.5703125" style="246" customWidth="1"/>
    <col min="7155" max="7155" width="1" style="246" customWidth="1"/>
    <col min="7156" max="7159" width="0" style="246" hidden="1" customWidth="1"/>
    <col min="7160" max="7176" width="5.28515625" style="246" customWidth="1"/>
    <col min="7177" max="7387" width="9.140625" style="246"/>
    <col min="7388" max="7388" width="1" style="246" customWidth="1"/>
    <col min="7389" max="7389" width="2.42578125" style="246" customWidth="1"/>
    <col min="7390" max="7390" width="2" style="246" customWidth="1"/>
    <col min="7391" max="7391" width="24.42578125" style="246" customWidth="1"/>
    <col min="7392" max="7394" width="3.85546875" style="246" customWidth="1"/>
    <col min="7395" max="7395" width="4" style="246" customWidth="1"/>
    <col min="7396" max="7396" width="4.140625" style="246" customWidth="1"/>
    <col min="7397" max="7399" width="3.85546875" style="246" customWidth="1"/>
    <col min="7400" max="7401" width="4.140625" style="246" customWidth="1"/>
    <col min="7402" max="7405" width="3.85546875" style="246" customWidth="1"/>
    <col min="7406" max="7406" width="4.28515625" style="246" customWidth="1"/>
    <col min="7407" max="7407" width="4.140625" style="246" customWidth="1"/>
    <col min="7408" max="7409" width="3.85546875" style="246" customWidth="1"/>
    <col min="7410" max="7410" width="2.5703125" style="246" customWidth="1"/>
    <col min="7411" max="7411" width="1" style="246" customWidth="1"/>
    <col min="7412" max="7415" width="0" style="246" hidden="1" customWidth="1"/>
    <col min="7416" max="7432" width="5.28515625" style="246" customWidth="1"/>
    <col min="7433" max="7643" width="9.140625" style="246"/>
    <col min="7644" max="7644" width="1" style="246" customWidth="1"/>
    <col min="7645" max="7645" width="2.42578125" style="246" customWidth="1"/>
    <col min="7646" max="7646" width="2" style="246" customWidth="1"/>
    <col min="7647" max="7647" width="24.42578125" style="246" customWidth="1"/>
    <col min="7648" max="7650" width="3.85546875" style="246" customWidth="1"/>
    <col min="7651" max="7651" width="4" style="246" customWidth="1"/>
    <col min="7652" max="7652" width="4.140625" style="246" customWidth="1"/>
    <col min="7653" max="7655" width="3.85546875" style="246" customWidth="1"/>
    <col min="7656" max="7657" width="4.140625" style="246" customWidth="1"/>
    <col min="7658" max="7661" width="3.85546875" style="246" customWidth="1"/>
    <col min="7662" max="7662" width="4.28515625" style="246" customWidth="1"/>
    <col min="7663" max="7663" width="4.140625" style="246" customWidth="1"/>
    <col min="7664" max="7665" width="3.85546875" style="246" customWidth="1"/>
    <col min="7666" max="7666" width="2.5703125" style="246" customWidth="1"/>
    <col min="7667" max="7667" width="1" style="246" customWidth="1"/>
    <col min="7668" max="7671" width="0" style="246" hidden="1" customWidth="1"/>
    <col min="7672" max="7688" width="5.28515625" style="246" customWidth="1"/>
    <col min="7689" max="7899" width="9.140625" style="246"/>
    <col min="7900" max="7900" width="1" style="246" customWidth="1"/>
    <col min="7901" max="7901" width="2.42578125" style="246" customWidth="1"/>
    <col min="7902" max="7902" width="2" style="246" customWidth="1"/>
    <col min="7903" max="7903" width="24.42578125" style="246" customWidth="1"/>
    <col min="7904" max="7906" width="3.85546875" style="246" customWidth="1"/>
    <col min="7907" max="7907" width="4" style="246" customWidth="1"/>
    <col min="7908" max="7908" width="4.140625" style="246" customWidth="1"/>
    <col min="7909" max="7911" width="3.85546875" style="246" customWidth="1"/>
    <col min="7912" max="7913" width="4.140625" style="246" customWidth="1"/>
    <col min="7914" max="7917" width="3.85546875" style="246" customWidth="1"/>
    <col min="7918" max="7918" width="4.28515625" style="246" customWidth="1"/>
    <col min="7919" max="7919" width="4.140625" style="246" customWidth="1"/>
    <col min="7920" max="7921" width="3.85546875" style="246" customWidth="1"/>
    <col min="7922" max="7922" width="2.5703125" style="246" customWidth="1"/>
    <col min="7923" max="7923" width="1" style="246" customWidth="1"/>
    <col min="7924" max="7927" width="0" style="246" hidden="1" customWidth="1"/>
    <col min="7928" max="7944" width="5.28515625" style="246" customWidth="1"/>
    <col min="7945" max="8155" width="9.140625" style="246"/>
    <col min="8156" max="8156" width="1" style="246" customWidth="1"/>
    <col min="8157" max="8157" width="2.42578125" style="246" customWidth="1"/>
    <col min="8158" max="8158" width="2" style="246" customWidth="1"/>
    <col min="8159" max="8159" width="24.42578125" style="246" customWidth="1"/>
    <col min="8160" max="8162" width="3.85546875" style="246" customWidth="1"/>
    <col min="8163" max="8163" width="4" style="246" customWidth="1"/>
    <col min="8164" max="8164" width="4.140625" style="246" customWidth="1"/>
    <col min="8165" max="8167" width="3.85546875" style="246" customWidth="1"/>
    <col min="8168" max="8169" width="4.140625" style="246" customWidth="1"/>
    <col min="8170" max="8173" width="3.85546875" style="246" customWidth="1"/>
    <col min="8174" max="8174" width="4.28515625" style="246" customWidth="1"/>
    <col min="8175" max="8175" width="4.140625" style="246" customWidth="1"/>
    <col min="8176" max="8177" width="3.85546875" style="246" customWidth="1"/>
    <col min="8178" max="8178" width="2.5703125" style="246" customWidth="1"/>
    <col min="8179" max="8179" width="1" style="246" customWidth="1"/>
    <col min="8180" max="8183" width="0" style="246" hidden="1" customWidth="1"/>
    <col min="8184" max="8200" width="5.28515625" style="246" customWidth="1"/>
    <col min="8201" max="8411" width="9.140625" style="246"/>
    <col min="8412" max="8412" width="1" style="246" customWidth="1"/>
    <col min="8413" max="8413" width="2.42578125" style="246" customWidth="1"/>
    <col min="8414" max="8414" width="2" style="246" customWidth="1"/>
    <col min="8415" max="8415" width="24.42578125" style="246" customWidth="1"/>
    <col min="8416" max="8418" width="3.85546875" style="246" customWidth="1"/>
    <col min="8419" max="8419" width="4" style="246" customWidth="1"/>
    <col min="8420" max="8420" width="4.140625" style="246" customWidth="1"/>
    <col min="8421" max="8423" width="3.85546875" style="246" customWidth="1"/>
    <col min="8424" max="8425" width="4.140625" style="246" customWidth="1"/>
    <col min="8426" max="8429" width="3.85546875" style="246" customWidth="1"/>
    <col min="8430" max="8430" width="4.28515625" style="246" customWidth="1"/>
    <col min="8431" max="8431" width="4.140625" style="246" customWidth="1"/>
    <col min="8432" max="8433" width="3.85546875" style="246" customWidth="1"/>
    <col min="8434" max="8434" width="2.5703125" style="246" customWidth="1"/>
    <col min="8435" max="8435" width="1" style="246" customWidth="1"/>
    <col min="8436" max="8439" width="0" style="246" hidden="1" customWidth="1"/>
    <col min="8440" max="8456" width="5.28515625" style="246" customWidth="1"/>
    <col min="8457" max="8667" width="9.140625" style="246"/>
    <col min="8668" max="8668" width="1" style="246" customWidth="1"/>
    <col min="8669" max="8669" width="2.42578125" style="246" customWidth="1"/>
    <col min="8670" max="8670" width="2" style="246" customWidth="1"/>
    <col min="8671" max="8671" width="24.42578125" style="246" customWidth="1"/>
    <col min="8672" max="8674" width="3.85546875" style="246" customWidth="1"/>
    <col min="8675" max="8675" width="4" style="246" customWidth="1"/>
    <col min="8676" max="8676" width="4.140625" style="246" customWidth="1"/>
    <col min="8677" max="8679" width="3.85546875" style="246" customWidth="1"/>
    <col min="8680" max="8681" width="4.140625" style="246" customWidth="1"/>
    <col min="8682" max="8685" width="3.85546875" style="246" customWidth="1"/>
    <col min="8686" max="8686" width="4.28515625" style="246" customWidth="1"/>
    <col min="8687" max="8687" width="4.140625" style="246" customWidth="1"/>
    <col min="8688" max="8689" width="3.85546875" style="246" customWidth="1"/>
    <col min="8690" max="8690" width="2.5703125" style="246" customWidth="1"/>
    <col min="8691" max="8691" width="1" style="246" customWidth="1"/>
    <col min="8692" max="8695" width="0" style="246" hidden="1" customWidth="1"/>
    <col min="8696" max="8712" width="5.28515625" style="246" customWidth="1"/>
    <col min="8713" max="8923" width="9.140625" style="246"/>
    <col min="8924" max="8924" width="1" style="246" customWidth="1"/>
    <col min="8925" max="8925" width="2.42578125" style="246" customWidth="1"/>
    <col min="8926" max="8926" width="2" style="246" customWidth="1"/>
    <col min="8927" max="8927" width="24.42578125" style="246" customWidth="1"/>
    <col min="8928" max="8930" width="3.85546875" style="246" customWidth="1"/>
    <col min="8931" max="8931" width="4" style="246" customWidth="1"/>
    <col min="8932" max="8932" width="4.140625" style="246" customWidth="1"/>
    <col min="8933" max="8935" width="3.85546875" style="246" customWidth="1"/>
    <col min="8936" max="8937" width="4.140625" style="246" customWidth="1"/>
    <col min="8938" max="8941" width="3.85546875" style="246" customWidth="1"/>
    <col min="8942" max="8942" width="4.28515625" style="246" customWidth="1"/>
    <col min="8943" max="8943" width="4.140625" style="246" customWidth="1"/>
    <col min="8944" max="8945" width="3.85546875" style="246" customWidth="1"/>
    <col min="8946" max="8946" width="2.5703125" style="246" customWidth="1"/>
    <col min="8947" max="8947" width="1" style="246" customWidth="1"/>
    <col min="8948" max="8951" width="0" style="246" hidden="1" customWidth="1"/>
    <col min="8952" max="8968" width="5.28515625" style="246" customWidth="1"/>
    <col min="8969" max="9179" width="9.140625" style="246"/>
    <col min="9180" max="9180" width="1" style="246" customWidth="1"/>
    <col min="9181" max="9181" width="2.42578125" style="246" customWidth="1"/>
    <col min="9182" max="9182" width="2" style="246" customWidth="1"/>
    <col min="9183" max="9183" width="24.42578125" style="246" customWidth="1"/>
    <col min="9184" max="9186" width="3.85546875" style="246" customWidth="1"/>
    <col min="9187" max="9187" width="4" style="246" customWidth="1"/>
    <col min="9188" max="9188" width="4.140625" style="246" customWidth="1"/>
    <col min="9189" max="9191" width="3.85546875" style="246" customWidth="1"/>
    <col min="9192" max="9193" width="4.140625" style="246" customWidth="1"/>
    <col min="9194" max="9197" width="3.85546875" style="246" customWidth="1"/>
    <col min="9198" max="9198" width="4.28515625" style="246" customWidth="1"/>
    <col min="9199" max="9199" width="4.140625" style="246" customWidth="1"/>
    <col min="9200" max="9201" width="3.85546875" style="246" customWidth="1"/>
    <col min="9202" max="9202" width="2.5703125" style="246" customWidth="1"/>
    <col min="9203" max="9203" width="1" style="246" customWidth="1"/>
    <col min="9204" max="9207" width="0" style="246" hidden="1" customWidth="1"/>
    <col min="9208" max="9224" width="5.28515625" style="246" customWidth="1"/>
    <col min="9225" max="9435" width="9.140625" style="246"/>
    <col min="9436" max="9436" width="1" style="246" customWidth="1"/>
    <col min="9437" max="9437" width="2.42578125" style="246" customWidth="1"/>
    <col min="9438" max="9438" width="2" style="246" customWidth="1"/>
    <col min="9439" max="9439" width="24.42578125" style="246" customWidth="1"/>
    <col min="9440" max="9442" width="3.85546875" style="246" customWidth="1"/>
    <col min="9443" max="9443" width="4" style="246" customWidth="1"/>
    <col min="9444" max="9444" width="4.140625" style="246" customWidth="1"/>
    <col min="9445" max="9447" width="3.85546875" style="246" customWidth="1"/>
    <col min="9448" max="9449" width="4.140625" style="246" customWidth="1"/>
    <col min="9450" max="9453" width="3.85546875" style="246" customWidth="1"/>
    <col min="9454" max="9454" width="4.28515625" style="246" customWidth="1"/>
    <col min="9455" max="9455" width="4.140625" style="246" customWidth="1"/>
    <col min="9456" max="9457" width="3.85546875" style="246" customWidth="1"/>
    <col min="9458" max="9458" width="2.5703125" style="246" customWidth="1"/>
    <col min="9459" max="9459" width="1" style="246" customWidth="1"/>
    <col min="9460" max="9463" width="0" style="246" hidden="1" customWidth="1"/>
    <col min="9464" max="9480" width="5.28515625" style="246" customWidth="1"/>
    <col min="9481" max="9691" width="9.140625" style="246"/>
    <col min="9692" max="9692" width="1" style="246" customWidth="1"/>
    <col min="9693" max="9693" width="2.42578125" style="246" customWidth="1"/>
    <col min="9694" max="9694" width="2" style="246" customWidth="1"/>
    <col min="9695" max="9695" width="24.42578125" style="246" customWidth="1"/>
    <col min="9696" max="9698" width="3.85546875" style="246" customWidth="1"/>
    <col min="9699" max="9699" width="4" style="246" customWidth="1"/>
    <col min="9700" max="9700" width="4.140625" style="246" customWidth="1"/>
    <col min="9701" max="9703" width="3.85546875" style="246" customWidth="1"/>
    <col min="9704" max="9705" width="4.140625" style="246" customWidth="1"/>
    <col min="9706" max="9709" width="3.85546875" style="246" customWidth="1"/>
    <col min="9710" max="9710" width="4.28515625" style="246" customWidth="1"/>
    <col min="9711" max="9711" width="4.140625" style="246" customWidth="1"/>
    <col min="9712" max="9713" width="3.85546875" style="246" customWidth="1"/>
    <col min="9714" max="9714" width="2.5703125" style="246" customWidth="1"/>
    <col min="9715" max="9715" width="1" style="246" customWidth="1"/>
    <col min="9716" max="9719" width="0" style="246" hidden="1" customWidth="1"/>
    <col min="9720" max="9736" width="5.28515625" style="246" customWidth="1"/>
    <col min="9737" max="9947" width="9.140625" style="246"/>
    <col min="9948" max="9948" width="1" style="246" customWidth="1"/>
    <col min="9949" max="9949" width="2.42578125" style="246" customWidth="1"/>
    <col min="9950" max="9950" width="2" style="246" customWidth="1"/>
    <col min="9951" max="9951" width="24.42578125" style="246" customWidth="1"/>
    <col min="9952" max="9954" width="3.85546875" style="246" customWidth="1"/>
    <col min="9955" max="9955" width="4" style="246" customWidth="1"/>
    <col min="9956" max="9956" width="4.140625" style="246" customWidth="1"/>
    <col min="9957" max="9959" width="3.85546875" style="246" customWidth="1"/>
    <col min="9960" max="9961" width="4.140625" style="246" customWidth="1"/>
    <col min="9962" max="9965" width="3.85546875" style="246" customWidth="1"/>
    <col min="9966" max="9966" width="4.28515625" style="246" customWidth="1"/>
    <col min="9967" max="9967" width="4.140625" style="246" customWidth="1"/>
    <col min="9968" max="9969" width="3.85546875" style="246" customWidth="1"/>
    <col min="9970" max="9970" width="2.5703125" style="246" customWidth="1"/>
    <col min="9971" max="9971" width="1" style="246" customWidth="1"/>
    <col min="9972" max="9975" width="0" style="246" hidden="1" customWidth="1"/>
    <col min="9976" max="9992" width="5.28515625" style="246" customWidth="1"/>
    <col min="9993" max="10203" width="9.140625" style="246"/>
    <col min="10204" max="10204" width="1" style="246" customWidth="1"/>
    <col min="10205" max="10205" width="2.42578125" style="246" customWidth="1"/>
    <col min="10206" max="10206" width="2" style="246" customWidth="1"/>
    <col min="10207" max="10207" width="24.42578125" style="246" customWidth="1"/>
    <col min="10208" max="10210" width="3.85546875" style="246" customWidth="1"/>
    <col min="10211" max="10211" width="4" style="246" customWidth="1"/>
    <col min="10212" max="10212" width="4.140625" style="246" customWidth="1"/>
    <col min="10213" max="10215" width="3.85546875" style="246" customWidth="1"/>
    <col min="10216" max="10217" width="4.140625" style="246" customWidth="1"/>
    <col min="10218" max="10221" width="3.85546875" style="246" customWidth="1"/>
    <col min="10222" max="10222" width="4.28515625" style="246" customWidth="1"/>
    <col min="10223" max="10223" width="4.140625" style="246" customWidth="1"/>
    <col min="10224" max="10225" width="3.85546875" style="246" customWidth="1"/>
    <col min="10226" max="10226" width="2.5703125" style="246" customWidth="1"/>
    <col min="10227" max="10227" width="1" style="246" customWidth="1"/>
    <col min="10228" max="10231" width="0" style="246" hidden="1" customWidth="1"/>
    <col min="10232" max="10248" width="5.28515625" style="246" customWidth="1"/>
    <col min="10249" max="10459" width="9.140625" style="246"/>
    <col min="10460" max="10460" width="1" style="246" customWidth="1"/>
    <col min="10461" max="10461" width="2.42578125" style="246" customWidth="1"/>
    <col min="10462" max="10462" width="2" style="246" customWidth="1"/>
    <col min="10463" max="10463" width="24.42578125" style="246" customWidth="1"/>
    <col min="10464" max="10466" width="3.85546875" style="246" customWidth="1"/>
    <col min="10467" max="10467" width="4" style="246" customWidth="1"/>
    <col min="10468" max="10468" width="4.140625" style="246" customWidth="1"/>
    <col min="10469" max="10471" width="3.85546875" style="246" customWidth="1"/>
    <col min="10472" max="10473" width="4.140625" style="246" customWidth="1"/>
    <col min="10474" max="10477" width="3.85546875" style="246" customWidth="1"/>
    <col min="10478" max="10478" width="4.28515625" style="246" customWidth="1"/>
    <col min="10479" max="10479" width="4.140625" style="246" customWidth="1"/>
    <col min="10480" max="10481" width="3.85546875" style="246" customWidth="1"/>
    <col min="10482" max="10482" width="2.5703125" style="246" customWidth="1"/>
    <col min="10483" max="10483" width="1" style="246" customWidth="1"/>
    <col min="10484" max="10487" width="0" style="246" hidden="1" customWidth="1"/>
    <col min="10488" max="10504" width="5.28515625" style="246" customWidth="1"/>
    <col min="10505" max="10715" width="9.140625" style="246"/>
    <col min="10716" max="10716" width="1" style="246" customWidth="1"/>
    <col min="10717" max="10717" width="2.42578125" style="246" customWidth="1"/>
    <col min="10718" max="10718" width="2" style="246" customWidth="1"/>
    <col min="10719" max="10719" width="24.42578125" style="246" customWidth="1"/>
    <col min="10720" max="10722" width="3.85546875" style="246" customWidth="1"/>
    <col min="10723" max="10723" width="4" style="246" customWidth="1"/>
    <col min="10724" max="10724" width="4.140625" style="246" customWidth="1"/>
    <col min="10725" max="10727" width="3.85546875" style="246" customWidth="1"/>
    <col min="10728" max="10729" width="4.140625" style="246" customWidth="1"/>
    <col min="10730" max="10733" width="3.85546875" style="246" customWidth="1"/>
    <col min="10734" max="10734" width="4.28515625" style="246" customWidth="1"/>
    <col min="10735" max="10735" width="4.140625" style="246" customWidth="1"/>
    <col min="10736" max="10737" width="3.85546875" style="246" customWidth="1"/>
    <col min="10738" max="10738" width="2.5703125" style="246" customWidth="1"/>
    <col min="10739" max="10739" width="1" style="246" customWidth="1"/>
    <col min="10740" max="10743" width="0" style="246" hidden="1" customWidth="1"/>
    <col min="10744" max="10760" width="5.28515625" style="246" customWidth="1"/>
    <col min="10761" max="10971" width="9.140625" style="246"/>
    <col min="10972" max="10972" width="1" style="246" customWidth="1"/>
    <col min="10973" max="10973" width="2.42578125" style="246" customWidth="1"/>
    <col min="10974" max="10974" width="2" style="246" customWidth="1"/>
    <col min="10975" max="10975" width="24.42578125" style="246" customWidth="1"/>
    <col min="10976" max="10978" width="3.85546875" style="246" customWidth="1"/>
    <col min="10979" max="10979" width="4" style="246" customWidth="1"/>
    <col min="10980" max="10980" width="4.140625" style="246" customWidth="1"/>
    <col min="10981" max="10983" width="3.85546875" style="246" customWidth="1"/>
    <col min="10984" max="10985" width="4.140625" style="246" customWidth="1"/>
    <col min="10986" max="10989" width="3.85546875" style="246" customWidth="1"/>
    <col min="10990" max="10990" width="4.28515625" style="246" customWidth="1"/>
    <col min="10991" max="10991" width="4.140625" style="246" customWidth="1"/>
    <col min="10992" max="10993" width="3.85546875" style="246" customWidth="1"/>
    <col min="10994" max="10994" width="2.5703125" style="246" customWidth="1"/>
    <col min="10995" max="10995" width="1" style="246" customWidth="1"/>
    <col min="10996" max="10999" width="0" style="246" hidden="1" customWidth="1"/>
    <col min="11000" max="11016" width="5.28515625" style="246" customWidth="1"/>
    <col min="11017" max="11227" width="9.140625" style="246"/>
    <col min="11228" max="11228" width="1" style="246" customWidth="1"/>
    <col min="11229" max="11229" width="2.42578125" style="246" customWidth="1"/>
    <col min="11230" max="11230" width="2" style="246" customWidth="1"/>
    <col min="11231" max="11231" width="24.42578125" style="246" customWidth="1"/>
    <col min="11232" max="11234" width="3.85546875" style="246" customWidth="1"/>
    <col min="11235" max="11235" width="4" style="246" customWidth="1"/>
    <col min="11236" max="11236" width="4.140625" style="246" customWidth="1"/>
    <col min="11237" max="11239" width="3.85546875" style="246" customWidth="1"/>
    <col min="11240" max="11241" width="4.140625" style="246" customWidth="1"/>
    <col min="11242" max="11245" width="3.85546875" style="246" customWidth="1"/>
    <col min="11246" max="11246" width="4.28515625" style="246" customWidth="1"/>
    <col min="11247" max="11247" width="4.140625" style="246" customWidth="1"/>
    <col min="11248" max="11249" width="3.85546875" style="246" customWidth="1"/>
    <col min="11250" max="11250" width="2.5703125" style="246" customWidth="1"/>
    <col min="11251" max="11251" width="1" style="246" customWidth="1"/>
    <col min="11252" max="11255" width="0" style="246" hidden="1" customWidth="1"/>
    <col min="11256" max="11272" width="5.28515625" style="246" customWidth="1"/>
    <col min="11273" max="11483" width="9.140625" style="246"/>
    <col min="11484" max="11484" width="1" style="246" customWidth="1"/>
    <col min="11485" max="11485" width="2.42578125" style="246" customWidth="1"/>
    <col min="11486" max="11486" width="2" style="246" customWidth="1"/>
    <col min="11487" max="11487" width="24.42578125" style="246" customWidth="1"/>
    <col min="11488" max="11490" width="3.85546875" style="246" customWidth="1"/>
    <col min="11491" max="11491" width="4" style="246" customWidth="1"/>
    <col min="11492" max="11492" width="4.140625" style="246" customWidth="1"/>
    <col min="11493" max="11495" width="3.85546875" style="246" customWidth="1"/>
    <col min="11496" max="11497" width="4.140625" style="246" customWidth="1"/>
    <col min="11498" max="11501" width="3.85546875" style="246" customWidth="1"/>
    <col min="11502" max="11502" width="4.28515625" style="246" customWidth="1"/>
    <col min="11503" max="11503" width="4.140625" style="246" customWidth="1"/>
    <col min="11504" max="11505" width="3.85546875" style="246" customWidth="1"/>
    <col min="11506" max="11506" width="2.5703125" style="246" customWidth="1"/>
    <col min="11507" max="11507" width="1" style="246" customWidth="1"/>
    <col min="11508" max="11511" width="0" style="246" hidden="1" customWidth="1"/>
    <col min="11512" max="11528" width="5.28515625" style="246" customWidth="1"/>
    <col min="11529" max="11739" width="9.140625" style="246"/>
    <col min="11740" max="11740" width="1" style="246" customWidth="1"/>
    <col min="11741" max="11741" width="2.42578125" style="246" customWidth="1"/>
    <col min="11742" max="11742" width="2" style="246" customWidth="1"/>
    <col min="11743" max="11743" width="24.42578125" style="246" customWidth="1"/>
    <col min="11744" max="11746" width="3.85546875" style="246" customWidth="1"/>
    <col min="11747" max="11747" width="4" style="246" customWidth="1"/>
    <col min="11748" max="11748" width="4.140625" style="246" customWidth="1"/>
    <col min="11749" max="11751" width="3.85546875" style="246" customWidth="1"/>
    <col min="11752" max="11753" width="4.140625" style="246" customWidth="1"/>
    <col min="11754" max="11757" width="3.85546875" style="246" customWidth="1"/>
    <col min="11758" max="11758" width="4.28515625" style="246" customWidth="1"/>
    <col min="11759" max="11759" width="4.140625" style="246" customWidth="1"/>
    <col min="11760" max="11761" width="3.85546875" style="246" customWidth="1"/>
    <col min="11762" max="11762" width="2.5703125" style="246" customWidth="1"/>
    <col min="11763" max="11763" width="1" style="246" customWidth="1"/>
    <col min="11764" max="11767" width="0" style="246" hidden="1" customWidth="1"/>
    <col min="11768" max="11784" width="5.28515625" style="246" customWidth="1"/>
    <col min="11785" max="11995" width="9.140625" style="246"/>
    <col min="11996" max="11996" width="1" style="246" customWidth="1"/>
    <col min="11997" max="11997" width="2.42578125" style="246" customWidth="1"/>
    <col min="11998" max="11998" width="2" style="246" customWidth="1"/>
    <col min="11999" max="11999" width="24.42578125" style="246" customWidth="1"/>
    <col min="12000" max="12002" width="3.85546875" style="246" customWidth="1"/>
    <col min="12003" max="12003" width="4" style="246" customWidth="1"/>
    <col min="12004" max="12004" width="4.140625" style="246" customWidth="1"/>
    <col min="12005" max="12007" width="3.85546875" style="246" customWidth="1"/>
    <col min="12008" max="12009" width="4.140625" style="246" customWidth="1"/>
    <col min="12010" max="12013" width="3.85546875" style="246" customWidth="1"/>
    <col min="12014" max="12014" width="4.28515625" style="246" customWidth="1"/>
    <col min="12015" max="12015" width="4.140625" style="246" customWidth="1"/>
    <col min="12016" max="12017" width="3.85546875" style="246" customWidth="1"/>
    <col min="12018" max="12018" width="2.5703125" style="246" customWidth="1"/>
    <col min="12019" max="12019" width="1" style="246" customWidth="1"/>
    <col min="12020" max="12023" width="0" style="246" hidden="1" customWidth="1"/>
    <col min="12024" max="12040" width="5.28515625" style="246" customWidth="1"/>
    <col min="12041" max="12251" width="9.140625" style="246"/>
    <col min="12252" max="12252" width="1" style="246" customWidth="1"/>
    <col min="12253" max="12253" width="2.42578125" style="246" customWidth="1"/>
    <col min="12254" max="12254" width="2" style="246" customWidth="1"/>
    <col min="12255" max="12255" width="24.42578125" style="246" customWidth="1"/>
    <col min="12256" max="12258" width="3.85546875" style="246" customWidth="1"/>
    <col min="12259" max="12259" width="4" style="246" customWidth="1"/>
    <col min="12260" max="12260" width="4.140625" style="246" customWidth="1"/>
    <col min="12261" max="12263" width="3.85546875" style="246" customWidth="1"/>
    <col min="12264" max="12265" width="4.140625" style="246" customWidth="1"/>
    <col min="12266" max="12269" width="3.85546875" style="246" customWidth="1"/>
    <col min="12270" max="12270" width="4.28515625" style="246" customWidth="1"/>
    <col min="12271" max="12271" width="4.140625" style="246" customWidth="1"/>
    <col min="12272" max="12273" width="3.85546875" style="246" customWidth="1"/>
    <col min="12274" max="12274" width="2.5703125" style="246" customWidth="1"/>
    <col min="12275" max="12275" width="1" style="246" customWidth="1"/>
    <col min="12276" max="12279" width="0" style="246" hidden="1" customWidth="1"/>
    <col min="12280" max="12296" width="5.28515625" style="246" customWidth="1"/>
    <col min="12297" max="12507" width="9.140625" style="246"/>
    <col min="12508" max="12508" width="1" style="246" customWidth="1"/>
    <col min="12509" max="12509" width="2.42578125" style="246" customWidth="1"/>
    <col min="12510" max="12510" width="2" style="246" customWidth="1"/>
    <col min="12511" max="12511" width="24.42578125" style="246" customWidth="1"/>
    <col min="12512" max="12514" width="3.85546875" style="246" customWidth="1"/>
    <col min="12515" max="12515" width="4" style="246" customWidth="1"/>
    <col min="12516" max="12516" width="4.140625" style="246" customWidth="1"/>
    <col min="12517" max="12519" width="3.85546875" style="246" customWidth="1"/>
    <col min="12520" max="12521" width="4.140625" style="246" customWidth="1"/>
    <col min="12522" max="12525" width="3.85546875" style="246" customWidth="1"/>
    <col min="12526" max="12526" width="4.28515625" style="246" customWidth="1"/>
    <col min="12527" max="12527" width="4.140625" style="246" customWidth="1"/>
    <col min="12528" max="12529" width="3.85546875" style="246" customWidth="1"/>
    <col min="12530" max="12530" width="2.5703125" style="246" customWidth="1"/>
    <col min="12531" max="12531" width="1" style="246" customWidth="1"/>
    <col min="12532" max="12535" width="0" style="246" hidden="1" customWidth="1"/>
    <col min="12536" max="12552" width="5.28515625" style="246" customWidth="1"/>
    <col min="12553" max="12763" width="9.140625" style="246"/>
    <col min="12764" max="12764" width="1" style="246" customWidth="1"/>
    <col min="12765" max="12765" width="2.42578125" style="246" customWidth="1"/>
    <col min="12766" max="12766" width="2" style="246" customWidth="1"/>
    <col min="12767" max="12767" width="24.42578125" style="246" customWidth="1"/>
    <col min="12768" max="12770" width="3.85546875" style="246" customWidth="1"/>
    <col min="12771" max="12771" width="4" style="246" customWidth="1"/>
    <col min="12772" max="12772" width="4.140625" style="246" customWidth="1"/>
    <col min="12773" max="12775" width="3.85546875" style="246" customWidth="1"/>
    <col min="12776" max="12777" width="4.140625" style="246" customWidth="1"/>
    <col min="12778" max="12781" width="3.85546875" style="246" customWidth="1"/>
    <col min="12782" max="12782" width="4.28515625" style="246" customWidth="1"/>
    <col min="12783" max="12783" width="4.140625" style="246" customWidth="1"/>
    <col min="12784" max="12785" width="3.85546875" style="246" customWidth="1"/>
    <col min="12786" max="12786" width="2.5703125" style="246" customWidth="1"/>
    <col min="12787" max="12787" width="1" style="246" customWidth="1"/>
    <col min="12788" max="12791" width="0" style="246" hidden="1" customWidth="1"/>
    <col min="12792" max="12808" width="5.28515625" style="246" customWidth="1"/>
    <col min="12809" max="13019" width="9.140625" style="246"/>
    <col min="13020" max="13020" width="1" style="246" customWidth="1"/>
    <col min="13021" max="13021" width="2.42578125" style="246" customWidth="1"/>
    <col min="13022" max="13022" width="2" style="246" customWidth="1"/>
    <col min="13023" max="13023" width="24.42578125" style="246" customWidth="1"/>
    <col min="13024" max="13026" width="3.85546875" style="246" customWidth="1"/>
    <col min="13027" max="13027" width="4" style="246" customWidth="1"/>
    <col min="13028" max="13028" width="4.140625" style="246" customWidth="1"/>
    <col min="13029" max="13031" width="3.85546875" style="246" customWidth="1"/>
    <col min="13032" max="13033" width="4.140625" style="246" customWidth="1"/>
    <col min="13034" max="13037" width="3.85546875" style="246" customWidth="1"/>
    <col min="13038" max="13038" width="4.28515625" style="246" customWidth="1"/>
    <col min="13039" max="13039" width="4.140625" style="246" customWidth="1"/>
    <col min="13040" max="13041" width="3.85546875" style="246" customWidth="1"/>
    <col min="13042" max="13042" width="2.5703125" style="246" customWidth="1"/>
    <col min="13043" max="13043" width="1" style="246" customWidth="1"/>
    <col min="13044" max="13047" width="0" style="246" hidden="1" customWidth="1"/>
    <col min="13048" max="13064" width="5.28515625" style="246" customWidth="1"/>
    <col min="13065" max="13275" width="9.140625" style="246"/>
    <col min="13276" max="13276" width="1" style="246" customWidth="1"/>
    <col min="13277" max="13277" width="2.42578125" style="246" customWidth="1"/>
    <col min="13278" max="13278" width="2" style="246" customWidth="1"/>
    <col min="13279" max="13279" width="24.42578125" style="246" customWidth="1"/>
    <col min="13280" max="13282" width="3.85546875" style="246" customWidth="1"/>
    <col min="13283" max="13283" width="4" style="246" customWidth="1"/>
    <col min="13284" max="13284" width="4.140625" style="246" customWidth="1"/>
    <col min="13285" max="13287" width="3.85546875" style="246" customWidth="1"/>
    <col min="13288" max="13289" width="4.140625" style="246" customWidth="1"/>
    <col min="13290" max="13293" width="3.85546875" style="246" customWidth="1"/>
    <col min="13294" max="13294" width="4.28515625" style="246" customWidth="1"/>
    <col min="13295" max="13295" width="4.140625" style="246" customWidth="1"/>
    <col min="13296" max="13297" width="3.85546875" style="246" customWidth="1"/>
    <col min="13298" max="13298" width="2.5703125" style="246" customWidth="1"/>
    <col min="13299" max="13299" width="1" style="246" customWidth="1"/>
    <col min="13300" max="13303" width="0" style="246" hidden="1" customWidth="1"/>
    <col min="13304" max="13320" width="5.28515625" style="246" customWidth="1"/>
    <col min="13321" max="13531" width="9.140625" style="246"/>
    <col min="13532" max="13532" width="1" style="246" customWidth="1"/>
    <col min="13533" max="13533" width="2.42578125" style="246" customWidth="1"/>
    <col min="13534" max="13534" width="2" style="246" customWidth="1"/>
    <col min="13535" max="13535" width="24.42578125" style="246" customWidth="1"/>
    <col min="13536" max="13538" width="3.85546875" style="246" customWidth="1"/>
    <col min="13539" max="13539" width="4" style="246" customWidth="1"/>
    <col min="13540" max="13540" width="4.140625" style="246" customWidth="1"/>
    <col min="13541" max="13543" width="3.85546875" style="246" customWidth="1"/>
    <col min="13544" max="13545" width="4.140625" style="246" customWidth="1"/>
    <col min="13546" max="13549" width="3.85546875" style="246" customWidth="1"/>
    <col min="13550" max="13550" width="4.28515625" style="246" customWidth="1"/>
    <col min="13551" max="13551" width="4.140625" style="246" customWidth="1"/>
    <col min="13552" max="13553" width="3.85546875" style="246" customWidth="1"/>
    <col min="13554" max="13554" width="2.5703125" style="246" customWidth="1"/>
    <col min="13555" max="13555" width="1" style="246" customWidth="1"/>
    <col min="13556" max="13559" width="0" style="246" hidden="1" customWidth="1"/>
    <col min="13560" max="13576" width="5.28515625" style="246" customWidth="1"/>
    <col min="13577" max="13787" width="9.140625" style="246"/>
    <col min="13788" max="13788" width="1" style="246" customWidth="1"/>
    <col min="13789" max="13789" width="2.42578125" style="246" customWidth="1"/>
    <col min="13790" max="13790" width="2" style="246" customWidth="1"/>
    <col min="13791" max="13791" width="24.42578125" style="246" customWidth="1"/>
    <col min="13792" max="13794" width="3.85546875" style="246" customWidth="1"/>
    <col min="13795" max="13795" width="4" style="246" customWidth="1"/>
    <col min="13796" max="13796" width="4.140625" style="246" customWidth="1"/>
    <col min="13797" max="13799" width="3.85546875" style="246" customWidth="1"/>
    <col min="13800" max="13801" width="4.140625" style="246" customWidth="1"/>
    <col min="13802" max="13805" width="3.85546875" style="246" customWidth="1"/>
    <col min="13806" max="13806" width="4.28515625" style="246" customWidth="1"/>
    <col min="13807" max="13807" width="4.140625" style="246" customWidth="1"/>
    <col min="13808" max="13809" width="3.85546875" style="246" customWidth="1"/>
    <col min="13810" max="13810" width="2.5703125" style="246" customWidth="1"/>
    <col min="13811" max="13811" width="1" style="246" customWidth="1"/>
    <col min="13812" max="13815" width="0" style="246" hidden="1" customWidth="1"/>
    <col min="13816" max="13832" width="5.28515625" style="246" customWidth="1"/>
    <col min="13833" max="14043" width="9.140625" style="246"/>
    <col min="14044" max="14044" width="1" style="246" customWidth="1"/>
    <col min="14045" max="14045" width="2.42578125" style="246" customWidth="1"/>
    <col min="14046" max="14046" width="2" style="246" customWidth="1"/>
    <col min="14047" max="14047" width="24.42578125" style="246" customWidth="1"/>
    <col min="14048" max="14050" width="3.85546875" style="246" customWidth="1"/>
    <col min="14051" max="14051" width="4" style="246" customWidth="1"/>
    <col min="14052" max="14052" width="4.140625" style="246" customWidth="1"/>
    <col min="14053" max="14055" width="3.85546875" style="246" customWidth="1"/>
    <col min="14056" max="14057" width="4.140625" style="246" customWidth="1"/>
    <col min="14058" max="14061" width="3.85546875" style="246" customWidth="1"/>
    <col min="14062" max="14062" width="4.28515625" style="246" customWidth="1"/>
    <col min="14063" max="14063" width="4.140625" style="246" customWidth="1"/>
    <col min="14064" max="14065" width="3.85546875" style="246" customWidth="1"/>
    <col min="14066" max="14066" width="2.5703125" style="246" customWidth="1"/>
    <col min="14067" max="14067" width="1" style="246" customWidth="1"/>
    <col min="14068" max="14071" width="0" style="246" hidden="1" customWidth="1"/>
    <col min="14072" max="14088" width="5.28515625" style="246" customWidth="1"/>
    <col min="14089" max="14299" width="9.140625" style="246"/>
    <col min="14300" max="14300" width="1" style="246" customWidth="1"/>
    <col min="14301" max="14301" width="2.42578125" style="246" customWidth="1"/>
    <col min="14302" max="14302" width="2" style="246" customWidth="1"/>
    <col min="14303" max="14303" width="24.42578125" style="246" customWidth="1"/>
    <col min="14304" max="14306" width="3.85546875" style="246" customWidth="1"/>
    <col min="14307" max="14307" width="4" style="246" customWidth="1"/>
    <col min="14308" max="14308" width="4.140625" style="246" customWidth="1"/>
    <col min="14309" max="14311" width="3.85546875" style="246" customWidth="1"/>
    <col min="14312" max="14313" width="4.140625" style="246" customWidth="1"/>
    <col min="14314" max="14317" width="3.85546875" style="246" customWidth="1"/>
    <col min="14318" max="14318" width="4.28515625" style="246" customWidth="1"/>
    <col min="14319" max="14319" width="4.140625" style="246" customWidth="1"/>
    <col min="14320" max="14321" width="3.85546875" style="246" customWidth="1"/>
    <col min="14322" max="14322" width="2.5703125" style="246" customWidth="1"/>
    <col min="14323" max="14323" width="1" style="246" customWidth="1"/>
    <col min="14324" max="14327" width="0" style="246" hidden="1" customWidth="1"/>
    <col min="14328" max="14344" width="5.28515625" style="246" customWidth="1"/>
    <col min="14345" max="14555" width="9.140625" style="246"/>
    <col min="14556" max="14556" width="1" style="246" customWidth="1"/>
    <col min="14557" max="14557" width="2.42578125" style="246" customWidth="1"/>
    <col min="14558" max="14558" width="2" style="246" customWidth="1"/>
    <col min="14559" max="14559" width="24.42578125" style="246" customWidth="1"/>
    <col min="14560" max="14562" width="3.85546875" style="246" customWidth="1"/>
    <col min="14563" max="14563" width="4" style="246" customWidth="1"/>
    <col min="14564" max="14564" width="4.140625" style="246" customWidth="1"/>
    <col min="14565" max="14567" width="3.85546875" style="246" customWidth="1"/>
    <col min="14568" max="14569" width="4.140625" style="246" customWidth="1"/>
    <col min="14570" max="14573" width="3.85546875" style="246" customWidth="1"/>
    <col min="14574" max="14574" width="4.28515625" style="246" customWidth="1"/>
    <col min="14575" max="14575" width="4.140625" style="246" customWidth="1"/>
    <col min="14576" max="14577" width="3.85546875" style="246" customWidth="1"/>
    <col min="14578" max="14578" width="2.5703125" style="246" customWidth="1"/>
    <col min="14579" max="14579" width="1" style="246" customWidth="1"/>
    <col min="14580" max="14583" width="0" style="246" hidden="1" customWidth="1"/>
    <col min="14584" max="14600" width="5.28515625" style="246" customWidth="1"/>
    <col min="14601" max="14811" width="9.140625" style="246"/>
    <col min="14812" max="14812" width="1" style="246" customWidth="1"/>
    <col min="14813" max="14813" width="2.42578125" style="246" customWidth="1"/>
    <col min="14814" max="14814" width="2" style="246" customWidth="1"/>
    <col min="14815" max="14815" width="24.42578125" style="246" customWidth="1"/>
    <col min="14816" max="14818" width="3.85546875" style="246" customWidth="1"/>
    <col min="14819" max="14819" width="4" style="246" customWidth="1"/>
    <col min="14820" max="14820" width="4.140625" style="246" customWidth="1"/>
    <col min="14821" max="14823" width="3.85546875" style="246" customWidth="1"/>
    <col min="14824" max="14825" width="4.140625" style="246" customWidth="1"/>
    <col min="14826" max="14829" width="3.85546875" style="246" customWidth="1"/>
    <col min="14830" max="14830" width="4.28515625" style="246" customWidth="1"/>
    <col min="14831" max="14831" width="4.140625" style="246" customWidth="1"/>
    <col min="14832" max="14833" width="3.85546875" style="246" customWidth="1"/>
    <col min="14834" max="14834" width="2.5703125" style="246" customWidth="1"/>
    <col min="14835" max="14835" width="1" style="246" customWidth="1"/>
    <col min="14836" max="14839" width="0" style="246" hidden="1" customWidth="1"/>
    <col min="14840" max="14856" width="5.28515625" style="246" customWidth="1"/>
    <col min="14857" max="15067" width="9.140625" style="246"/>
    <col min="15068" max="15068" width="1" style="246" customWidth="1"/>
    <col min="15069" max="15069" width="2.42578125" style="246" customWidth="1"/>
    <col min="15070" max="15070" width="2" style="246" customWidth="1"/>
    <col min="15071" max="15071" width="24.42578125" style="246" customWidth="1"/>
    <col min="15072" max="15074" width="3.85546875" style="246" customWidth="1"/>
    <col min="15075" max="15075" width="4" style="246" customWidth="1"/>
    <col min="15076" max="15076" width="4.140625" style="246" customWidth="1"/>
    <col min="15077" max="15079" width="3.85546875" style="246" customWidth="1"/>
    <col min="15080" max="15081" width="4.140625" style="246" customWidth="1"/>
    <col min="15082" max="15085" width="3.85546875" style="246" customWidth="1"/>
    <col min="15086" max="15086" width="4.28515625" style="246" customWidth="1"/>
    <col min="15087" max="15087" width="4.140625" style="246" customWidth="1"/>
    <col min="15088" max="15089" width="3.85546875" style="246" customWidth="1"/>
    <col min="15090" max="15090" width="2.5703125" style="246" customWidth="1"/>
    <col min="15091" max="15091" width="1" style="246" customWidth="1"/>
    <col min="15092" max="15095" width="0" style="246" hidden="1" customWidth="1"/>
    <col min="15096" max="15112" width="5.28515625" style="246" customWidth="1"/>
    <col min="15113" max="15323" width="9.140625" style="246"/>
    <col min="15324" max="15324" width="1" style="246" customWidth="1"/>
    <col min="15325" max="15325" width="2.42578125" style="246" customWidth="1"/>
    <col min="15326" max="15326" width="2" style="246" customWidth="1"/>
    <col min="15327" max="15327" width="24.42578125" style="246" customWidth="1"/>
    <col min="15328" max="15330" width="3.85546875" style="246" customWidth="1"/>
    <col min="15331" max="15331" width="4" style="246" customWidth="1"/>
    <col min="15332" max="15332" width="4.140625" style="246" customWidth="1"/>
    <col min="15333" max="15335" width="3.85546875" style="246" customWidth="1"/>
    <col min="15336" max="15337" width="4.140625" style="246" customWidth="1"/>
    <col min="15338" max="15341" width="3.85546875" style="246" customWidth="1"/>
    <col min="15342" max="15342" width="4.28515625" style="246" customWidth="1"/>
    <col min="15343" max="15343" width="4.140625" style="246" customWidth="1"/>
    <col min="15344" max="15345" width="3.85546875" style="246" customWidth="1"/>
    <col min="15346" max="15346" width="2.5703125" style="246" customWidth="1"/>
    <col min="15347" max="15347" width="1" style="246" customWidth="1"/>
    <col min="15348" max="15351" width="0" style="246" hidden="1" customWidth="1"/>
    <col min="15352" max="15368" width="5.28515625" style="246" customWidth="1"/>
    <col min="15369" max="15579" width="9.140625" style="246"/>
    <col min="15580" max="15580" width="1" style="246" customWidth="1"/>
    <col min="15581" max="15581" width="2.42578125" style="246" customWidth="1"/>
    <col min="15582" max="15582" width="2" style="246" customWidth="1"/>
    <col min="15583" max="15583" width="24.42578125" style="246" customWidth="1"/>
    <col min="15584" max="15586" width="3.85546875" style="246" customWidth="1"/>
    <col min="15587" max="15587" width="4" style="246" customWidth="1"/>
    <col min="15588" max="15588" width="4.140625" style="246" customWidth="1"/>
    <col min="15589" max="15591" width="3.85546875" style="246" customWidth="1"/>
    <col min="15592" max="15593" width="4.140625" style="246" customWidth="1"/>
    <col min="15594" max="15597" width="3.85546875" style="246" customWidth="1"/>
    <col min="15598" max="15598" width="4.28515625" style="246" customWidth="1"/>
    <col min="15599" max="15599" width="4.140625" style="246" customWidth="1"/>
    <col min="15600" max="15601" width="3.85546875" style="246" customWidth="1"/>
    <col min="15602" max="15602" width="2.5703125" style="246" customWidth="1"/>
    <col min="15603" max="15603" width="1" style="246" customWidth="1"/>
    <col min="15604" max="15607" width="0" style="246" hidden="1" customWidth="1"/>
    <col min="15608" max="15624" width="5.28515625" style="246" customWidth="1"/>
    <col min="15625" max="15835" width="9.140625" style="246"/>
    <col min="15836" max="15836" width="1" style="246" customWidth="1"/>
    <col min="15837" max="15837" width="2.42578125" style="246" customWidth="1"/>
    <col min="15838" max="15838" width="2" style="246" customWidth="1"/>
    <col min="15839" max="15839" width="24.42578125" style="246" customWidth="1"/>
    <col min="15840" max="15842" width="3.85546875" style="246" customWidth="1"/>
    <col min="15843" max="15843" width="4" style="246" customWidth="1"/>
    <col min="15844" max="15844" width="4.140625" style="246" customWidth="1"/>
    <col min="15845" max="15847" width="3.85546875" style="246" customWidth="1"/>
    <col min="15848" max="15849" width="4.140625" style="246" customWidth="1"/>
    <col min="15850" max="15853" width="3.85546875" style="246" customWidth="1"/>
    <col min="15854" max="15854" width="4.28515625" style="246" customWidth="1"/>
    <col min="15855" max="15855" width="4.140625" style="246" customWidth="1"/>
    <col min="15856" max="15857" width="3.85546875" style="246" customWidth="1"/>
    <col min="15858" max="15858" width="2.5703125" style="246" customWidth="1"/>
    <col min="15859" max="15859" width="1" style="246" customWidth="1"/>
    <col min="15860" max="15863" width="0" style="246" hidden="1" customWidth="1"/>
    <col min="15864" max="15880" width="5.28515625" style="246" customWidth="1"/>
    <col min="15881" max="16091" width="9.140625" style="246"/>
    <col min="16092" max="16092" width="1" style="246" customWidth="1"/>
    <col min="16093" max="16093" width="2.42578125" style="246" customWidth="1"/>
    <col min="16094" max="16094" width="2" style="246" customWidth="1"/>
    <col min="16095" max="16095" width="24.42578125" style="246" customWidth="1"/>
    <col min="16096" max="16098" width="3.85546875" style="246" customWidth="1"/>
    <col min="16099" max="16099" width="4" style="246" customWidth="1"/>
    <col min="16100" max="16100" width="4.140625" style="246" customWidth="1"/>
    <col min="16101" max="16103" width="3.85546875" style="246" customWidth="1"/>
    <col min="16104" max="16105" width="4.140625" style="246" customWidth="1"/>
    <col min="16106" max="16109" width="3.85546875" style="246" customWidth="1"/>
    <col min="16110" max="16110" width="4.28515625" style="246" customWidth="1"/>
    <col min="16111" max="16111" width="4.140625" style="246" customWidth="1"/>
    <col min="16112" max="16113" width="3.85546875" style="246" customWidth="1"/>
    <col min="16114" max="16114" width="2.5703125" style="246" customWidth="1"/>
    <col min="16115" max="16115" width="1" style="246" customWidth="1"/>
    <col min="16116" max="16119" width="0" style="246" hidden="1" customWidth="1"/>
    <col min="16120" max="16136" width="5.28515625" style="246" customWidth="1"/>
    <col min="16137" max="16384" width="9.140625" style="246"/>
  </cols>
  <sheetData>
    <row r="1" spans="1:15" ht="13.5" customHeight="1">
      <c r="A1" s="245"/>
      <c r="B1" s="1459" t="s">
        <v>424</v>
      </c>
      <c r="C1" s="1459"/>
      <c r="D1" s="1459"/>
      <c r="E1" s="332"/>
      <c r="F1" s="332"/>
      <c r="G1" s="332"/>
      <c r="H1" s="332"/>
      <c r="I1" s="332"/>
      <c r="J1" s="332"/>
      <c r="K1" s="332"/>
      <c r="L1" s="332"/>
      <c r="M1" s="332"/>
      <c r="N1" s="332"/>
      <c r="O1" s="548"/>
    </row>
    <row r="2" spans="1:15" ht="6" customHeight="1">
      <c r="A2" s="245"/>
      <c r="B2" s="243"/>
      <c r="C2" s="243"/>
      <c r="D2" s="243"/>
      <c r="E2" s="243"/>
      <c r="F2" s="243"/>
      <c r="G2" s="243"/>
      <c r="H2" s="243"/>
      <c r="I2" s="243"/>
      <c r="J2" s="243"/>
      <c r="K2" s="243"/>
      <c r="L2" s="243"/>
      <c r="M2" s="243"/>
      <c r="N2" s="333"/>
      <c r="O2" s="548"/>
    </row>
    <row r="3" spans="1:15" ht="19.5" customHeight="1" thickBot="1">
      <c r="A3" s="245"/>
      <c r="B3" s="247"/>
      <c r="C3" s="247"/>
      <c r="D3" s="247"/>
      <c r="E3" s="247"/>
      <c r="F3" s="247"/>
      <c r="G3" s="247"/>
      <c r="H3" s="247"/>
      <c r="I3" s="247"/>
      <c r="J3" s="247"/>
      <c r="K3" s="247"/>
      <c r="L3" s="247"/>
      <c r="M3" s="539" t="s">
        <v>72</v>
      </c>
      <c r="N3" s="334"/>
      <c r="O3" s="548"/>
    </row>
    <row r="4" spans="1:15" s="542" customFormat="1" ht="17.25" customHeight="1" thickBot="1">
      <c r="A4" s="540"/>
      <c r="B4" s="541"/>
      <c r="C4" s="1127" t="s">
        <v>406</v>
      </c>
      <c r="D4" s="1128"/>
      <c r="E4" s="1128"/>
      <c r="F4" s="1128"/>
      <c r="G4" s="1128"/>
      <c r="H4" s="1128"/>
      <c r="I4" s="1128"/>
      <c r="J4" s="1128"/>
      <c r="K4" s="1128"/>
      <c r="L4" s="1128"/>
      <c r="M4" s="538"/>
      <c r="N4" s="334"/>
      <c r="O4" s="562"/>
    </row>
    <row r="5" spans="1:15" s="294" customFormat="1" ht="6" customHeight="1">
      <c r="A5" s="543"/>
      <c r="B5" s="293"/>
      <c r="C5" s="544"/>
      <c r="D5" s="544"/>
      <c r="E5" s="544"/>
      <c r="F5" s="544"/>
      <c r="G5" s="544"/>
      <c r="H5" s="544"/>
      <c r="I5" s="544"/>
      <c r="J5" s="544"/>
      <c r="K5" s="544"/>
      <c r="L5" s="544"/>
      <c r="M5" s="544"/>
      <c r="N5" s="334"/>
      <c r="O5" s="563"/>
    </row>
    <row r="6" spans="1:15" s="294" customFormat="1" ht="13.5" customHeight="1">
      <c r="A6" s="543"/>
      <c r="B6" s="293"/>
      <c r="C6" s="545"/>
      <c r="D6" s="545"/>
      <c r="E6" s="766">
        <v>2003</v>
      </c>
      <c r="F6" s="766">
        <v>2004</v>
      </c>
      <c r="G6" s="766">
        <v>2005</v>
      </c>
      <c r="H6" s="766">
        <v>2006</v>
      </c>
      <c r="I6" s="766">
        <v>2007</v>
      </c>
      <c r="J6" s="766">
        <v>2008</v>
      </c>
      <c r="K6" s="766">
        <v>2009</v>
      </c>
      <c r="L6" s="766">
        <v>2010</v>
      </c>
      <c r="M6" s="766">
        <v>2011</v>
      </c>
      <c r="N6" s="334"/>
      <c r="O6" s="563"/>
    </row>
    <row r="7" spans="1:15" s="568" customFormat="1" ht="21.75" customHeight="1">
      <c r="A7" s="571"/>
      <c r="B7" s="572"/>
      <c r="C7" s="546" t="s">
        <v>407</v>
      </c>
      <c r="D7" s="573"/>
      <c r="E7" s="1049">
        <v>294949</v>
      </c>
      <c r="F7" s="1049">
        <v>300850</v>
      </c>
      <c r="G7" s="1049">
        <v>328230</v>
      </c>
      <c r="H7" s="1049">
        <v>330967</v>
      </c>
      <c r="I7" s="1075">
        <v>341720</v>
      </c>
      <c r="J7" s="1049">
        <v>343663</v>
      </c>
      <c r="K7" s="1049">
        <v>336378</v>
      </c>
      <c r="L7" s="1049">
        <v>283311</v>
      </c>
      <c r="M7" s="1049">
        <v>281015</v>
      </c>
      <c r="N7" s="1131"/>
      <c r="O7" s="574"/>
    </row>
    <row r="8" spans="1:15" s="568" customFormat="1" ht="17.25" customHeight="1">
      <c r="A8" s="571"/>
      <c r="B8" s="572"/>
      <c r="C8" s="546" t="s">
        <v>408</v>
      </c>
      <c r="D8" s="573"/>
      <c r="E8" s="1049">
        <v>339601</v>
      </c>
      <c r="F8" s="1049">
        <v>347798</v>
      </c>
      <c r="G8" s="1049">
        <v>378756</v>
      </c>
      <c r="H8" s="1049">
        <v>384854</v>
      </c>
      <c r="I8" s="1075">
        <v>397332</v>
      </c>
      <c r="J8" s="1049">
        <v>400210</v>
      </c>
      <c r="K8" s="1049">
        <v>390129</v>
      </c>
      <c r="L8" s="1049">
        <v>337570</v>
      </c>
      <c r="M8" s="1049">
        <v>334499</v>
      </c>
      <c r="N8" s="915"/>
      <c r="O8" s="574"/>
    </row>
    <row r="9" spans="1:15" s="568" customFormat="1" ht="17.25" customHeight="1">
      <c r="A9" s="571"/>
      <c r="B9" s="572"/>
      <c r="C9" s="546" t="s">
        <v>425</v>
      </c>
      <c r="D9" s="573"/>
      <c r="E9" s="1049">
        <v>2739776</v>
      </c>
      <c r="F9" s="1049">
        <v>2791443</v>
      </c>
      <c r="G9" s="1049">
        <v>2960216</v>
      </c>
      <c r="H9" s="1049">
        <v>2990993</v>
      </c>
      <c r="I9" s="1075">
        <v>3094177</v>
      </c>
      <c r="J9" s="1049">
        <v>3138017</v>
      </c>
      <c r="K9" s="1049">
        <v>2998781</v>
      </c>
      <c r="L9" s="1049">
        <v>2779077</v>
      </c>
      <c r="M9" s="1049">
        <v>2735237</v>
      </c>
      <c r="N9" s="915"/>
      <c r="O9" s="574"/>
    </row>
    <row r="10" spans="1:15" s="568" customFormat="1" ht="17.25" customHeight="1">
      <c r="A10" s="571"/>
      <c r="B10" s="572"/>
      <c r="C10" s="546" t="s">
        <v>412</v>
      </c>
      <c r="D10" s="573"/>
      <c r="E10" s="1049">
        <v>2509958</v>
      </c>
      <c r="F10" s="1049">
        <v>2573719</v>
      </c>
      <c r="G10" s="1049">
        <v>2738739</v>
      </c>
      <c r="H10" s="1049">
        <v>2765576</v>
      </c>
      <c r="I10" s="1075">
        <v>2848902</v>
      </c>
      <c r="J10" s="1049">
        <v>2894365</v>
      </c>
      <c r="K10" s="1049">
        <v>2759400</v>
      </c>
      <c r="L10" s="1049">
        <v>2599509</v>
      </c>
      <c r="M10" s="1049">
        <v>2553741</v>
      </c>
      <c r="N10" s="915"/>
      <c r="O10" s="574"/>
    </row>
    <row r="11" spans="1:15" s="568" customFormat="1" ht="17.25" customHeight="1">
      <c r="A11" s="571"/>
      <c r="B11" s="572"/>
      <c r="C11" s="546" t="s">
        <v>565</v>
      </c>
      <c r="D11" s="573"/>
      <c r="E11" s="1050"/>
      <c r="F11" s="1049"/>
      <c r="G11" s="1050"/>
      <c r="H11" s="1050"/>
      <c r="I11" s="835"/>
      <c r="J11" s="1050"/>
      <c r="K11" s="1050"/>
      <c r="L11" s="1050"/>
      <c r="M11" s="1050"/>
      <c r="N11" s="915"/>
      <c r="O11" s="574"/>
    </row>
    <row r="12" spans="1:15" s="568" customFormat="1" ht="17.25" customHeight="1">
      <c r="A12" s="571"/>
      <c r="B12" s="572"/>
      <c r="D12" s="546" t="s">
        <v>413</v>
      </c>
      <c r="E12" s="1050">
        <v>714.29</v>
      </c>
      <c r="F12" s="1050">
        <v>741.41</v>
      </c>
      <c r="G12" s="1050">
        <v>767.35</v>
      </c>
      <c r="H12" s="1050">
        <v>789.21641020299899</v>
      </c>
      <c r="I12" s="1076">
        <v>808.47849558853909</v>
      </c>
      <c r="J12" s="1050">
        <v>846.1337237422581</v>
      </c>
      <c r="K12" s="1050">
        <v>870.33975224698497</v>
      </c>
      <c r="L12" s="1050">
        <v>900.04</v>
      </c>
      <c r="M12" s="1050">
        <v>906.11</v>
      </c>
      <c r="N12" s="570"/>
      <c r="O12" s="574"/>
    </row>
    <row r="13" spans="1:15" s="568" customFormat="1" ht="17.25" customHeight="1">
      <c r="A13" s="571"/>
      <c r="B13" s="572"/>
      <c r="C13" s="575"/>
      <c r="D13" s="546" t="s">
        <v>414</v>
      </c>
      <c r="E13" s="1050">
        <v>515.29</v>
      </c>
      <c r="F13" s="1050">
        <v>535.24</v>
      </c>
      <c r="G13" s="1050">
        <v>550</v>
      </c>
      <c r="H13" s="1050">
        <v>565</v>
      </c>
      <c r="I13" s="1076">
        <v>583.36</v>
      </c>
      <c r="J13" s="1050">
        <v>600</v>
      </c>
      <c r="K13" s="1050">
        <v>615.5</v>
      </c>
      <c r="L13" s="1050">
        <v>634</v>
      </c>
      <c r="M13" s="1050">
        <v>641.92999999999995</v>
      </c>
      <c r="N13" s="570"/>
      <c r="O13" s="574"/>
    </row>
    <row r="14" spans="1:15" s="568" customFormat="1" ht="18.75" customHeight="1">
      <c r="A14" s="571"/>
      <c r="B14" s="572"/>
      <c r="C14" s="546" t="s">
        <v>566</v>
      </c>
      <c r="D14" s="573"/>
      <c r="E14" s="1050"/>
      <c r="F14" s="1050"/>
      <c r="G14" s="1050"/>
      <c r="H14" s="1050"/>
      <c r="I14" s="835"/>
      <c r="J14" s="1050"/>
      <c r="K14" s="1050"/>
      <c r="L14" s="1050"/>
      <c r="M14" s="1050"/>
      <c r="N14" s="915"/>
      <c r="O14" s="574"/>
    </row>
    <row r="15" spans="1:15" s="568" customFormat="1" ht="17.25" customHeight="1">
      <c r="A15" s="571"/>
      <c r="B15" s="572"/>
      <c r="D15" s="546" t="s">
        <v>415</v>
      </c>
      <c r="E15" s="1050">
        <v>852.4</v>
      </c>
      <c r="F15" s="1050">
        <v>879.62</v>
      </c>
      <c r="G15" s="1050">
        <v>909.17</v>
      </c>
      <c r="H15" s="1050">
        <v>935.96967052376601</v>
      </c>
      <c r="I15" s="1076">
        <v>965.24629620701603</v>
      </c>
      <c r="J15" s="1050">
        <v>1010.3760072203901</v>
      </c>
      <c r="K15" s="1050">
        <v>1036.4416794790202</v>
      </c>
      <c r="L15" s="1050">
        <v>1076.26</v>
      </c>
      <c r="M15" s="1050">
        <v>1084.55</v>
      </c>
      <c r="N15" s="915"/>
      <c r="O15" s="574"/>
    </row>
    <row r="16" spans="1:15" s="568" customFormat="1" ht="17.25" customHeight="1">
      <c r="A16" s="571"/>
      <c r="B16" s="572"/>
      <c r="C16" s="546"/>
      <c r="D16" s="573" t="s">
        <v>416</v>
      </c>
      <c r="E16" s="1050">
        <v>606.92999999999995</v>
      </c>
      <c r="F16" s="1050">
        <v>625.76</v>
      </c>
      <c r="G16" s="1050">
        <v>646.65</v>
      </c>
      <c r="H16" s="1050">
        <v>667</v>
      </c>
      <c r="I16" s="1076">
        <v>693</v>
      </c>
      <c r="J16" s="1050">
        <v>721.82</v>
      </c>
      <c r="K16" s="1050">
        <v>740</v>
      </c>
      <c r="L16" s="1050">
        <v>768.375</v>
      </c>
      <c r="M16" s="1050">
        <v>776</v>
      </c>
      <c r="N16" s="915"/>
      <c r="O16" s="574"/>
    </row>
    <row r="17" spans="1:39" s="569" customFormat="1" ht="23.25" customHeight="1" thickBot="1">
      <c r="A17" s="564"/>
      <c r="B17" s="565"/>
      <c r="C17" s="1132" t="s">
        <v>463</v>
      </c>
      <c r="D17" s="566"/>
      <c r="E17" s="1050"/>
      <c r="F17" s="1050"/>
      <c r="G17" s="1050"/>
      <c r="H17" s="1050"/>
      <c r="I17" s="1050"/>
      <c r="J17" s="1050"/>
      <c r="K17" s="1050"/>
      <c r="L17" s="1050"/>
      <c r="M17" s="539"/>
      <c r="N17" s="570"/>
      <c r="O17" s="567"/>
      <c r="Q17" s="568"/>
      <c r="R17" s="568"/>
      <c r="S17" s="568"/>
      <c r="T17" s="568"/>
      <c r="U17" s="568"/>
      <c r="V17" s="568"/>
      <c r="W17" s="568"/>
      <c r="X17" s="568"/>
      <c r="Y17" s="568"/>
      <c r="Z17" s="568"/>
      <c r="AA17" s="568"/>
      <c r="AB17" s="568"/>
      <c r="AC17" s="568"/>
      <c r="AD17" s="568"/>
      <c r="AE17" s="568"/>
      <c r="AF17" s="568"/>
      <c r="AG17" s="568"/>
      <c r="AH17" s="568"/>
    </row>
    <row r="18" spans="1:39" s="291" customFormat="1" ht="16.5" customHeight="1" thickBot="1">
      <c r="A18" s="289"/>
      <c r="B18" s="248"/>
      <c r="C18" s="1127" t="s">
        <v>567</v>
      </c>
      <c r="D18" s="1128"/>
      <c r="E18" s="1128"/>
      <c r="F18" s="1128"/>
      <c r="G18" s="1128"/>
      <c r="H18" s="1128"/>
      <c r="I18" s="1128"/>
      <c r="J18" s="1128"/>
      <c r="K18" s="1128"/>
      <c r="L18" s="1128"/>
      <c r="M18" s="538"/>
      <c r="N18" s="570"/>
      <c r="O18" s="576"/>
      <c r="P18" s="290"/>
      <c r="Q18" s="568"/>
      <c r="R18" s="568"/>
      <c r="S18" s="568"/>
      <c r="T18" s="568"/>
      <c r="U18" s="568"/>
      <c r="V18" s="568"/>
      <c r="W18" s="568"/>
      <c r="X18" s="568"/>
      <c r="Y18" s="568"/>
      <c r="Z18" s="568"/>
      <c r="AA18" s="568"/>
      <c r="AB18" s="568"/>
      <c r="AC18" s="568"/>
      <c r="AD18" s="568"/>
      <c r="AE18" s="568"/>
      <c r="AF18" s="568"/>
      <c r="AG18" s="568"/>
      <c r="AH18" s="568"/>
    </row>
    <row r="19" spans="1:39" s="291" customFormat="1" ht="6.75" customHeight="1">
      <c r="A19" s="289"/>
      <c r="B19" s="248"/>
      <c r="C19" s="292"/>
      <c r="D19" s="292"/>
      <c r="E19" s="292"/>
      <c r="F19" s="292"/>
      <c r="G19" s="292"/>
      <c r="H19" s="292"/>
      <c r="I19" s="292"/>
      <c r="J19" s="292"/>
      <c r="K19" s="292"/>
      <c r="L19" s="292"/>
      <c r="M19" s="292"/>
      <c r="N19" s="570"/>
      <c r="O19" s="576"/>
      <c r="P19" s="290"/>
      <c r="Q19" s="568"/>
      <c r="R19" s="568"/>
      <c r="S19" s="568"/>
      <c r="T19" s="568"/>
      <c r="U19" s="568"/>
      <c r="V19" s="568"/>
      <c r="W19" s="568"/>
      <c r="X19" s="568"/>
      <c r="Y19" s="568"/>
      <c r="Z19" s="568"/>
      <c r="AA19" s="568"/>
      <c r="AB19" s="568"/>
      <c r="AC19" s="568"/>
      <c r="AD19" s="568"/>
      <c r="AE19" s="568"/>
      <c r="AF19" s="568"/>
      <c r="AG19" s="568"/>
      <c r="AH19" s="568"/>
    </row>
    <row r="20" spans="1:39" s="291" customFormat="1" ht="13.5" customHeight="1">
      <c r="A20" s="289"/>
      <c r="B20" s="248"/>
      <c r="C20" s="1460">
        <v>2011</v>
      </c>
      <c r="D20" s="1461"/>
      <c r="E20" s="1461"/>
      <c r="F20" s="1461"/>
      <c r="G20" s="1462"/>
      <c r="H20" s="1466" t="s">
        <v>568</v>
      </c>
      <c r="I20" s="1466"/>
      <c r="J20" s="1466"/>
      <c r="K20" s="1466" t="s">
        <v>569</v>
      </c>
      <c r="L20" s="1466"/>
      <c r="M20" s="1466"/>
      <c r="N20" s="570"/>
      <c r="O20" s="576"/>
      <c r="P20" s="290"/>
      <c r="Q20" s="568"/>
      <c r="R20" s="568"/>
      <c r="S20" s="568"/>
      <c r="T20" s="568"/>
      <c r="U20" s="568"/>
      <c r="V20" s="568"/>
      <c r="W20" s="568"/>
      <c r="X20" s="568"/>
      <c r="Y20" s="568"/>
      <c r="Z20" s="568"/>
      <c r="AA20" s="568"/>
      <c r="AB20" s="568"/>
      <c r="AC20" s="568"/>
      <c r="AD20" s="568"/>
      <c r="AE20" s="568"/>
      <c r="AF20" s="568"/>
      <c r="AG20" s="568"/>
      <c r="AH20" s="568"/>
    </row>
    <row r="21" spans="1:39" s="1274" customFormat="1" ht="24.75" customHeight="1">
      <c r="A21" s="724"/>
      <c r="B21" s="1242"/>
      <c r="C21" s="1463"/>
      <c r="D21" s="1464"/>
      <c r="E21" s="1464"/>
      <c r="F21" s="1464"/>
      <c r="G21" s="1465"/>
      <c r="H21" s="1272" t="s">
        <v>70</v>
      </c>
      <c r="I21" s="1272" t="s">
        <v>558</v>
      </c>
      <c r="J21" s="1272" t="s">
        <v>559</v>
      </c>
      <c r="K21" s="1272" t="s">
        <v>70</v>
      </c>
      <c r="L21" s="1272" t="s">
        <v>558</v>
      </c>
      <c r="M21" s="1272" t="s">
        <v>559</v>
      </c>
      <c r="N21" s="570"/>
      <c r="O21" s="540"/>
      <c r="P21" s="1273"/>
      <c r="Q21" s="568"/>
      <c r="R21" s="568"/>
      <c r="S21" s="568"/>
      <c r="T21" s="568"/>
      <c r="U21" s="568"/>
      <c r="V21" s="568"/>
      <c r="W21" s="568"/>
      <c r="X21" s="568"/>
      <c r="Y21" s="568"/>
      <c r="Z21" s="568"/>
      <c r="AA21" s="568"/>
      <c r="AB21" s="568"/>
      <c r="AC21" s="568"/>
      <c r="AD21" s="568"/>
      <c r="AE21" s="568"/>
      <c r="AF21" s="568"/>
      <c r="AG21" s="568"/>
      <c r="AH21" s="568"/>
    </row>
    <row r="22" spans="1:39" s="1278" customFormat="1" ht="17.25" customHeight="1">
      <c r="A22" s="725"/>
      <c r="B22" s="1275"/>
      <c r="C22" s="546" t="s">
        <v>70</v>
      </c>
      <c r="D22" s="546"/>
      <c r="E22" s="1133"/>
      <c r="F22" s="1133"/>
      <c r="G22" s="1133"/>
      <c r="H22" s="1050">
        <v>874.814392859745</v>
      </c>
      <c r="I22" s="1050">
        <v>906.10728754670743</v>
      </c>
      <c r="J22" s="1050">
        <v>377.60113620242259</v>
      </c>
      <c r="K22" s="1050">
        <v>1046.2289142594259</v>
      </c>
      <c r="L22" s="1050">
        <v>1084.5540077386074</v>
      </c>
      <c r="M22" s="1050">
        <v>437.28094919984653</v>
      </c>
      <c r="N22" s="915"/>
      <c r="O22" s="1276"/>
      <c r="P22" s="1277"/>
      <c r="Q22" s="568"/>
      <c r="R22" s="568"/>
      <c r="S22" s="568"/>
      <c r="T22" s="568"/>
      <c r="U22" s="568"/>
      <c r="V22" s="568"/>
      <c r="W22" s="568"/>
      <c r="X22" s="568"/>
      <c r="Y22" s="568"/>
      <c r="Z22" s="568"/>
      <c r="AA22" s="568"/>
      <c r="AB22" s="568"/>
      <c r="AC22" s="568"/>
      <c r="AD22" s="568"/>
      <c r="AE22" s="568"/>
      <c r="AF22" s="568"/>
      <c r="AG22" s="568"/>
      <c r="AH22" s="568"/>
    </row>
    <row r="23" spans="1:39" s="1278" customFormat="1" ht="27" customHeight="1">
      <c r="A23" s="725"/>
      <c r="B23" s="1275"/>
      <c r="C23" s="575" t="s">
        <v>560</v>
      </c>
      <c r="D23" s="546"/>
      <c r="E23" s="1279"/>
      <c r="F23" s="1279"/>
      <c r="G23" s="1133"/>
      <c r="H23" s="1050">
        <v>967.69999641273773</v>
      </c>
      <c r="I23" s="1280">
        <v>985.22802549057712</v>
      </c>
      <c r="J23" s="1280">
        <v>458.60936494430592</v>
      </c>
      <c r="K23" s="1050">
        <v>1174.1115509495592</v>
      </c>
      <c r="L23" s="1280">
        <v>1196.1606364645736</v>
      </c>
      <c r="M23" s="1280">
        <v>533.70966558374289</v>
      </c>
      <c r="N23" s="915"/>
      <c r="O23" s="1276"/>
      <c r="P23" s="1277"/>
      <c r="Q23" s="568"/>
      <c r="R23" s="568"/>
      <c r="S23" s="568"/>
      <c r="T23" s="568"/>
      <c r="U23" s="568"/>
      <c r="V23" s="568"/>
      <c r="W23" s="568"/>
      <c r="X23" s="568"/>
      <c r="Y23" s="568"/>
      <c r="Z23" s="568"/>
      <c r="AA23" s="568"/>
      <c r="AB23" s="568"/>
      <c r="AC23" s="568"/>
      <c r="AD23" s="568"/>
      <c r="AE23" s="568"/>
      <c r="AF23" s="568"/>
      <c r="AG23" s="568"/>
      <c r="AH23" s="568"/>
    </row>
    <row r="24" spans="1:39" s="1278" customFormat="1" ht="18.75" customHeight="1">
      <c r="A24" s="725"/>
      <c r="B24" s="1275"/>
      <c r="C24" s="575" t="s">
        <v>561</v>
      </c>
      <c r="D24" s="546"/>
      <c r="E24" s="1279"/>
      <c r="F24" s="1279"/>
      <c r="G24" s="1133"/>
      <c r="H24" s="1050">
        <v>766.73159520668708</v>
      </c>
      <c r="I24" s="1280">
        <v>808.37025244080667</v>
      </c>
      <c r="J24" s="1280">
        <v>342.49814363764665</v>
      </c>
      <c r="K24" s="1050">
        <v>897.42315086878477</v>
      </c>
      <c r="L24" s="1280">
        <v>946.68748534099302</v>
      </c>
      <c r="M24" s="1280">
        <v>395.49585444062996</v>
      </c>
      <c r="N24" s="915"/>
      <c r="O24" s="1276"/>
      <c r="P24" s="1277"/>
      <c r="Q24" s="568"/>
      <c r="R24" s="568"/>
      <c r="S24" s="568"/>
      <c r="T24" s="568"/>
      <c r="U24" s="568"/>
      <c r="V24" s="568"/>
      <c r="W24" s="568"/>
      <c r="X24" s="568"/>
      <c r="Y24" s="568"/>
      <c r="Z24" s="568"/>
      <c r="AA24" s="568"/>
      <c r="AB24" s="568"/>
      <c r="AC24" s="568"/>
      <c r="AD24" s="568"/>
      <c r="AE24" s="568"/>
      <c r="AF24" s="568"/>
      <c r="AG24" s="568"/>
      <c r="AH24" s="568"/>
    </row>
    <row r="25" spans="1:39" s="1286" customFormat="1" ht="26.25" customHeight="1">
      <c r="A25" s="1281"/>
      <c r="B25" s="1282"/>
      <c r="C25" s="1457" t="s">
        <v>474</v>
      </c>
      <c r="D25" s="1457"/>
      <c r="E25" s="1457"/>
      <c r="F25" s="1457"/>
      <c r="G25" s="547"/>
      <c r="H25" s="1283">
        <v>693.04227001561208</v>
      </c>
      <c r="I25" s="1284">
        <v>709.68807892124642</v>
      </c>
      <c r="J25" s="1284">
        <v>338.80704968943979</v>
      </c>
      <c r="K25" s="1283">
        <v>790.41325546387691</v>
      </c>
      <c r="L25" s="1284">
        <v>810.4295300916508</v>
      </c>
      <c r="M25" s="1284">
        <v>364.45201242236027</v>
      </c>
      <c r="N25" s="570"/>
      <c r="O25" s="765"/>
      <c r="P25" s="1273"/>
      <c r="Q25" s="568"/>
      <c r="R25" s="568"/>
      <c r="S25" s="568"/>
      <c r="T25" s="568"/>
      <c r="U25" s="568"/>
      <c r="V25" s="568"/>
      <c r="W25" s="568"/>
      <c r="X25" s="568"/>
      <c r="Y25" s="568"/>
      <c r="Z25" s="1285"/>
      <c r="AA25" s="1285"/>
      <c r="AM25" s="1287"/>
    </row>
    <row r="26" spans="1:39" s="1297" customFormat="1" ht="18.75" customHeight="1">
      <c r="A26" s="1288"/>
      <c r="B26" s="1289"/>
      <c r="C26" s="1457" t="s">
        <v>475</v>
      </c>
      <c r="D26" s="1457"/>
      <c r="E26" s="1457"/>
      <c r="F26" s="1457"/>
      <c r="G26" s="1290"/>
      <c r="H26" s="1287">
        <v>876.8104766175536</v>
      </c>
      <c r="I26" s="1291">
        <v>881.03848512289699</v>
      </c>
      <c r="J26" s="1291">
        <v>441.04373333333342</v>
      </c>
      <c r="K26" s="1287">
        <v>1137.4594196028165</v>
      </c>
      <c r="L26" s="1291">
        <v>1143.8081112548471</v>
      </c>
      <c r="M26" s="1291">
        <v>483.12093333333343</v>
      </c>
      <c r="N26" s="1292"/>
      <c r="O26" s="1290"/>
      <c r="P26" s="1293"/>
      <c r="Q26" s="1294"/>
      <c r="R26" s="1294"/>
      <c r="S26" s="1294"/>
      <c r="T26" s="1294"/>
      <c r="U26" s="1294"/>
      <c r="V26" s="1294"/>
      <c r="W26" s="1294"/>
      <c r="X26" s="1294"/>
      <c r="Y26" s="1294"/>
      <c r="Z26" s="1295"/>
      <c r="AA26" s="1295"/>
      <c r="AB26" s="1296"/>
      <c r="AC26" s="1296"/>
      <c r="AD26" s="1296"/>
      <c r="AE26" s="1296"/>
      <c r="AF26" s="1296"/>
      <c r="AG26" s="1296"/>
      <c r="AH26" s="1296"/>
      <c r="AI26" s="1296"/>
      <c r="AJ26" s="1296"/>
      <c r="AK26" s="1296"/>
      <c r="AL26" s="1296"/>
    </row>
    <row r="27" spans="1:39" s="1297" customFormat="1" ht="18.75" customHeight="1">
      <c r="A27" s="1288"/>
      <c r="B27" s="1289"/>
      <c r="C27" s="1457" t="s">
        <v>476</v>
      </c>
      <c r="D27" s="1457"/>
      <c r="E27" s="1457"/>
      <c r="F27" s="1457"/>
      <c r="G27" s="1290"/>
      <c r="H27" s="1287">
        <v>827.03186393937767</v>
      </c>
      <c r="I27" s="1291">
        <v>831.10316317839522</v>
      </c>
      <c r="J27" s="1291">
        <v>425.62028061224521</v>
      </c>
      <c r="K27" s="1287">
        <v>976.46261687908202</v>
      </c>
      <c r="L27" s="1291">
        <v>981.47379604691605</v>
      </c>
      <c r="M27" s="1291">
        <v>482.38314838435429</v>
      </c>
      <c r="N27" s="1292"/>
      <c r="O27" s="1290"/>
      <c r="P27" s="1293"/>
      <c r="Q27" s="1294"/>
      <c r="R27" s="1294"/>
      <c r="S27" s="1294"/>
      <c r="T27" s="1294"/>
      <c r="U27" s="1294"/>
      <c r="V27" s="1294"/>
      <c r="W27" s="1294"/>
      <c r="X27" s="1294"/>
      <c r="Y27" s="1294"/>
      <c r="Z27" s="1295"/>
      <c r="AA27" s="1295"/>
      <c r="AB27" s="1296"/>
      <c r="AC27" s="1296"/>
      <c r="AD27" s="1296"/>
      <c r="AE27" s="1296"/>
      <c r="AF27" s="1296"/>
      <c r="AG27" s="1296"/>
      <c r="AH27" s="1296"/>
      <c r="AI27" s="1296"/>
      <c r="AJ27" s="1296"/>
      <c r="AK27" s="1296"/>
      <c r="AL27" s="1296"/>
    </row>
    <row r="28" spans="1:39" s="1297" customFormat="1" ht="18.75" customHeight="1">
      <c r="A28" s="1298"/>
      <c r="B28" s="1299"/>
      <c r="C28" s="1457" t="s">
        <v>477</v>
      </c>
      <c r="D28" s="1457"/>
      <c r="E28" s="1457"/>
      <c r="F28" s="1457"/>
      <c r="G28" s="1290"/>
      <c r="H28" s="1287">
        <v>2271.0800014501169</v>
      </c>
      <c r="I28" s="1291">
        <v>2276.446560908169</v>
      </c>
      <c r="J28" s="1291">
        <v>796.13479999999981</v>
      </c>
      <c r="K28" s="1287">
        <v>2713.4323984918951</v>
      </c>
      <c r="L28" s="1291">
        <v>2720.2495808470394</v>
      </c>
      <c r="M28" s="1291">
        <v>839.79799999999989</v>
      </c>
      <c r="N28" s="1292"/>
      <c r="O28" s="1290"/>
      <c r="P28" s="1293"/>
      <c r="Q28" s="1294"/>
      <c r="R28" s="1294"/>
      <c r="S28" s="1294"/>
      <c r="T28" s="1294"/>
      <c r="U28" s="1294"/>
      <c r="V28" s="1294"/>
      <c r="W28" s="1294"/>
      <c r="X28" s="1294"/>
      <c r="Y28" s="1294"/>
      <c r="Z28" s="1295"/>
      <c r="AA28" s="1295"/>
      <c r="AB28" s="1296"/>
      <c r="AC28" s="1296"/>
      <c r="AD28" s="1296"/>
      <c r="AE28" s="1296"/>
      <c r="AF28" s="1296"/>
      <c r="AG28" s="1296"/>
      <c r="AH28" s="1296"/>
      <c r="AI28" s="1296"/>
      <c r="AJ28" s="1296"/>
      <c r="AK28" s="1296"/>
      <c r="AL28" s="1296"/>
    </row>
    <row r="29" spans="1:39" s="1297" customFormat="1" ht="18.75" customHeight="1">
      <c r="A29" s="1298"/>
      <c r="B29" s="1299"/>
      <c r="C29" s="1457" t="s">
        <v>478</v>
      </c>
      <c r="D29" s="1457"/>
      <c r="E29" s="1457"/>
      <c r="F29" s="1457"/>
      <c r="G29" s="1290"/>
      <c r="H29" s="1287">
        <v>883.06963475435145</v>
      </c>
      <c r="I29" s="1291">
        <v>886.87575581394935</v>
      </c>
      <c r="J29" s="1291">
        <v>383.59377777777792</v>
      </c>
      <c r="K29" s="1287">
        <v>1097.2023354433973</v>
      </c>
      <c r="L29" s="1291">
        <v>1102.1147866335466</v>
      </c>
      <c r="M29" s="1291">
        <v>452.54318518518522</v>
      </c>
      <c r="N29" s="1292"/>
      <c r="O29" s="1290"/>
      <c r="P29" s="1293"/>
      <c r="Q29" s="1294"/>
      <c r="R29" s="1294"/>
      <c r="S29" s="1294"/>
      <c r="T29" s="1294"/>
      <c r="U29" s="1294"/>
      <c r="V29" s="1294"/>
      <c r="W29" s="1294"/>
      <c r="X29" s="1294"/>
      <c r="Y29" s="1294"/>
      <c r="Z29" s="1295"/>
      <c r="AA29" s="1295"/>
      <c r="AB29" s="1296"/>
      <c r="AC29" s="1296"/>
      <c r="AD29" s="1296"/>
      <c r="AE29" s="1296"/>
      <c r="AF29" s="1296"/>
      <c r="AG29" s="1296"/>
      <c r="AH29" s="1296"/>
      <c r="AI29" s="1296"/>
      <c r="AJ29" s="1296"/>
      <c r="AK29" s="1296"/>
      <c r="AL29" s="1296"/>
    </row>
    <row r="30" spans="1:39" s="1297" customFormat="1" ht="18.75" customHeight="1">
      <c r="A30" s="1298"/>
      <c r="B30" s="1299"/>
      <c r="C30" s="1457" t="s">
        <v>479</v>
      </c>
      <c r="D30" s="1457"/>
      <c r="E30" s="1457"/>
      <c r="F30" s="1457"/>
      <c r="G30" s="1290"/>
      <c r="H30" s="1287">
        <v>779.54330801278354</v>
      </c>
      <c r="I30" s="1291">
        <v>795.19835195090945</v>
      </c>
      <c r="J30" s="1291">
        <v>326.8699233278947</v>
      </c>
      <c r="K30" s="1287">
        <v>935.25734117851664</v>
      </c>
      <c r="L30" s="1291">
        <v>955.30906381875252</v>
      </c>
      <c r="M30" s="1291">
        <v>355.45180424143535</v>
      </c>
      <c r="N30" s="1292"/>
      <c r="O30" s="1290"/>
      <c r="P30" s="1293"/>
      <c r="Q30" s="1294"/>
      <c r="R30" s="1294"/>
      <c r="S30" s="1294"/>
      <c r="T30" s="1294"/>
      <c r="U30" s="1294"/>
      <c r="V30" s="1294"/>
      <c r="W30" s="1294"/>
      <c r="X30" s="1294"/>
      <c r="Y30" s="1294"/>
      <c r="Z30" s="1295"/>
      <c r="AA30" s="1295"/>
      <c r="AB30" s="1296"/>
      <c r="AC30" s="1296"/>
      <c r="AD30" s="1296"/>
      <c r="AE30" s="1296"/>
      <c r="AF30" s="1296"/>
      <c r="AG30" s="1296"/>
      <c r="AH30" s="1296"/>
      <c r="AI30" s="1296"/>
      <c r="AJ30" s="1296"/>
      <c r="AK30" s="1296"/>
      <c r="AL30" s="1296"/>
    </row>
    <row r="31" spans="1:39" s="1297" customFormat="1" ht="18.75" customHeight="1">
      <c r="A31" s="1298"/>
      <c r="B31" s="1299"/>
      <c r="C31" s="1457" t="s">
        <v>480</v>
      </c>
      <c r="D31" s="1457"/>
      <c r="E31" s="1457"/>
      <c r="F31" s="1457"/>
      <c r="G31" s="1290"/>
      <c r="H31" s="1287">
        <v>816.97959316358549</v>
      </c>
      <c r="I31" s="1291">
        <v>860.81717438762394</v>
      </c>
      <c r="J31" s="1291">
        <v>322.67400515276393</v>
      </c>
      <c r="K31" s="1287">
        <v>958.19951288674633</v>
      </c>
      <c r="L31" s="1291">
        <v>1007.2453923889028</v>
      </c>
      <c r="M31" s="1291">
        <v>405.16598252541593</v>
      </c>
      <c r="N31" s="1292"/>
      <c r="O31" s="1290"/>
      <c r="P31" s="1293"/>
      <c r="Q31" s="1294"/>
      <c r="R31" s="1294"/>
      <c r="S31" s="1294"/>
      <c r="T31" s="1294"/>
      <c r="U31" s="1294"/>
      <c r="V31" s="1294"/>
      <c r="W31" s="1294"/>
      <c r="X31" s="1294"/>
      <c r="Y31" s="1294"/>
      <c r="Z31" s="1295"/>
      <c r="AA31" s="1295"/>
      <c r="AB31" s="1296"/>
      <c r="AC31" s="1296"/>
      <c r="AD31" s="1296"/>
      <c r="AE31" s="1296"/>
      <c r="AF31" s="1296"/>
      <c r="AG31" s="1296"/>
      <c r="AH31" s="1296"/>
      <c r="AI31" s="1296"/>
      <c r="AJ31" s="1296"/>
      <c r="AK31" s="1296"/>
      <c r="AL31" s="1296"/>
    </row>
    <row r="32" spans="1:39" s="1297" customFormat="1" ht="18.75" customHeight="1">
      <c r="A32" s="1298"/>
      <c r="B32" s="1299"/>
      <c r="C32" s="1457" t="s">
        <v>481</v>
      </c>
      <c r="D32" s="1457"/>
      <c r="E32" s="1457"/>
      <c r="F32" s="1457"/>
      <c r="G32" s="1290"/>
      <c r="H32" s="1287">
        <v>966.40471429956301</v>
      </c>
      <c r="I32" s="1291">
        <v>981.02985871695796</v>
      </c>
      <c r="J32" s="1291">
        <v>387.31913743736635</v>
      </c>
      <c r="K32" s="1287">
        <v>1312.1112945346213</v>
      </c>
      <c r="L32" s="1291">
        <v>1332.522333474931</v>
      </c>
      <c r="M32" s="1291">
        <v>503.932043664996</v>
      </c>
      <c r="N32" s="1292"/>
      <c r="O32" s="1290"/>
      <c r="P32" s="1293"/>
      <c r="Q32" s="1294"/>
      <c r="R32" s="1294"/>
      <c r="S32" s="1294"/>
      <c r="T32" s="1294"/>
      <c r="U32" s="1294"/>
      <c r="V32" s="1294"/>
      <c r="W32" s="1294"/>
      <c r="X32" s="1294"/>
      <c r="Y32" s="1294"/>
      <c r="Z32" s="1295"/>
      <c r="AA32" s="1295"/>
      <c r="AB32" s="1296"/>
      <c r="AC32" s="1296"/>
      <c r="AD32" s="1296"/>
      <c r="AE32" s="1296"/>
      <c r="AF32" s="1296"/>
      <c r="AG32" s="1296"/>
      <c r="AH32" s="1296"/>
      <c r="AI32" s="1296"/>
      <c r="AJ32" s="1296"/>
      <c r="AK32" s="1296"/>
      <c r="AL32" s="1296"/>
    </row>
    <row r="33" spans="1:38" s="1297" customFormat="1" ht="18.75" customHeight="1">
      <c r="A33" s="1298"/>
      <c r="B33" s="1299"/>
      <c r="C33" s="1457" t="s">
        <v>482</v>
      </c>
      <c r="D33" s="1457"/>
      <c r="E33" s="1457"/>
      <c r="F33" s="1457"/>
      <c r="G33" s="1290"/>
      <c r="H33" s="1287">
        <v>632.73623974674933</v>
      </c>
      <c r="I33" s="1291">
        <v>658.46110518959858</v>
      </c>
      <c r="J33" s="1291">
        <v>288.95827186114496</v>
      </c>
      <c r="K33" s="1287">
        <v>693.69484458425779</v>
      </c>
      <c r="L33" s="1291">
        <v>721.90781594996668</v>
      </c>
      <c r="M33" s="1291">
        <v>316.66671257428476</v>
      </c>
      <c r="N33" s="1292"/>
      <c r="O33" s="1290"/>
      <c r="P33" s="1293"/>
      <c r="Q33" s="1294"/>
      <c r="R33" s="1294"/>
      <c r="S33" s="1294"/>
      <c r="T33" s="1294"/>
      <c r="U33" s="1294"/>
      <c r="V33" s="1294"/>
      <c r="W33" s="1294"/>
      <c r="X33" s="1294"/>
      <c r="Y33" s="1294"/>
      <c r="Z33" s="1295"/>
      <c r="AA33" s="1295"/>
      <c r="AB33" s="1296"/>
      <c r="AC33" s="1296"/>
      <c r="AD33" s="1296"/>
      <c r="AE33" s="1296"/>
      <c r="AF33" s="1296"/>
      <c r="AG33" s="1296"/>
      <c r="AH33" s="1296"/>
      <c r="AI33" s="1296"/>
      <c r="AJ33" s="1296"/>
      <c r="AK33" s="1296"/>
      <c r="AL33" s="1296"/>
    </row>
    <row r="34" spans="1:38" s="1297" customFormat="1" ht="18.75" customHeight="1">
      <c r="A34" s="1298"/>
      <c r="B34" s="1299"/>
      <c r="C34" s="1457" t="s">
        <v>483</v>
      </c>
      <c r="D34" s="1457"/>
      <c r="E34" s="1457"/>
      <c r="F34" s="1457"/>
      <c r="G34" s="1290"/>
      <c r="H34" s="1287">
        <v>1522.3097517172091</v>
      </c>
      <c r="I34" s="1291">
        <v>1539.4262208725497</v>
      </c>
      <c r="J34" s="1291">
        <v>715.48908870967762</v>
      </c>
      <c r="K34" s="1287">
        <v>1838.3243583514766</v>
      </c>
      <c r="L34" s="1291">
        <v>1859.6465746792185</v>
      </c>
      <c r="M34" s="1291">
        <v>833.25698387096668</v>
      </c>
      <c r="N34" s="1292"/>
      <c r="O34" s="1290"/>
      <c r="P34" s="1293"/>
      <c r="Q34" s="1294"/>
      <c r="R34" s="1294"/>
      <c r="S34" s="1294"/>
      <c r="T34" s="1294"/>
      <c r="U34" s="1294"/>
      <c r="V34" s="1294"/>
      <c r="W34" s="1294"/>
      <c r="X34" s="1294"/>
      <c r="Y34" s="1294"/>
      <c r="Z34" s="1295"/>
      <c r="AA34" s="1295"/>
      <c r="AB34" s="1296"/>
      <c r="AC34" s="1296"/>
      <c r="AD34" s="1296"/>
      <c r="AE34" s="1296"/>
      <c r="AF34" s="1296"/>
      <c r="AG34" s="1296"/>
      <c r="AH34" s="1296"/>
      <c r="AI34" s="1296"/>
      <c r="AJ34" s="1296"/>
      <c r="AK34" s="1296"/>
      <c r="AL34" s="1296"/>
    </row>
    <row r="35" spans="1:38" s="1297" customFormat="1" ht="18.75" customHeight="1">
      <c r="A35" s="1298"/>
      <c r="B35" s="1299"/>
      <c r="C35" s="1457" t="s">
        <v>484</v>
      </c>
      <c r="D35" s="1457"/>
      <c r="E35" s="1457"/>
      <c r="F35" s="1457"/>
      <c r="G35" s="1290"/>
      <c r="H35" s="1287">
        <v>1569.3407151013546</v>
      </c>
      <c r="I35" s="1291">
        <v>1580.5305663989734</v>
      </c>
      <c r="J35" s="1291">
        <v>673.7295124378104</v>
      </c>
      <c r="K35" s="1287">
        <v>2245.3541894331038</v>
      </c>
      <c r="L35" s="1291">
        <v>2261.7812533877291</v>
      </c>
      <c r="M35" s="1291">
        <v>930.56795024875532</v>
      </c>
      <c r="N35" s="1292"/>
      <c r="O35" s="1290"/>
      <c r="P35" s="1293"/>
      <c r="Q35" s="1294"/>
      <c r="R35" s="1294"/>
      <c r="S35" s="1294"/>
      <c r="T35" s="1294"/>
      <c r="U35" s="1294"/>
      <c r="V35" s="1294"/>
      <c r="W35" s="1294"/>
      <c r="X35" s="1294"/>
      <c r="Y35" s="1294"/>
      <c r="Z35" s="1295"/>
      <c r="AA35" s="1295"/>
      <c r="AB35" s="1296"/>
      <c r="AC35" s="1296"/>
      <c r="AD35" s="1296"/>
      <c r="AE35" s="1296"/>
      <c r="AF35" s="1296"/>
      <c r="AG35" s="1296"/>
      <c r="AH35" s="1296"/>
      <c r="AI35" s="1296"/>
      <c r="AJ35" s="1296"/>
      <c r="AK35" s="1296"/>
      <c r="AL35" s="1296"/>
    </row>
    <row r="36" spans="1:38" s="1297" customFormat="1" ht="18.75" customHeight="1">
      <c r="A36" s="1298"/>
      <c r="B36" s="1299"/>
      <c r="C36" s="1457" t="s">
        <v>485</v>
      </c>
      <c r="D36" s="1457"/>
      <c r="E36" s="1457"/>
      <c r="F36" s="1457"/>
      <c r="G36" s="1290"/>
      <c r="H36" s="1287">
        <v>941.69223617453497</v>
      </c>
      <c r="I36" s="1291">
        <v>987.79830662356596</v>
      </c>
      <c r="J36" s="1291">
        <v>396.26004882017907</v>
      </c>
      <c r="K36" s="1287">
        <v>1065.279370243527</v>
      </c>
      <c r="L36" s="1291">
        <v>1118.9154082124035</v>
      </c>
      <c r="M36" s="1291">
        <v>430.76809601301926</v>
      </c>
      <c r="N36" s="1292"/>
      <c r="O36" s="1290"/>
      <c r="P36" s="1293"/>
      <c r="Q36" s="1294"/>
      <c r="R36" s="1294"/>
      <c r="S36" s="1294"/>
      <c r="T36" s="1294"/>
      <c r="U36" s="1294"/>
      <c r="V36" s="1294"/>
      <c r="W36" s="1294"/>
      <c r="X36" s="1294"/>
      <c r="Y36" s="1294"/>
      <c r="Z36" s="1295"/>
      <c r="AA36" s="1295"/>
      <c r="AB36" s="1296"/>
      <c r="AC36" s="1296"/>
      <c r="AD36" s="1296"/>
      <c r="AE36" s="1296"/>
      <c r="AF36" s="1296"/>
      <c r="AG36" s="1296"/>
      <c r="AH36" s="1296"/>
      <c r="AI36" s="1296"/>
      <c r="AJ36" s="1296"/>
      <c r="AK36" s="1296"/>
      <c r="AL36" s="1296"/>
    </row>
    <row r="37" spans="1:38" s="1297" customFormat="1" ht="18.75" customHeight="1">
      <c r="A37" s="1298"/>
      <c r="B37" s="1299"/>
      <c r="C37" s="1457" t="s">
        <v>486</v>
      </c>
      <c r="D37" s="1457"/>
      <c r="E37" s="1457"/>
      <c r="F37" s="1457"/>
      <c r="G37" s="1290"/>
      <c r="H37" s="1287">
        <v>1187.3310053328753</v>
      </c>
      <c r="I37" s="1291">
        <v>1220.5550409380533</v>
      </c>
      <c r="J37" s="1291">
        <v>468.54741658488632</v>
      </c>
      <c r="K37" s="1287">
        <v>1344.6205423919964</v>
      </c>
      <c r="L37" s="1291">
        <v>1382.8226677779983</v>
      </c>
      <c r="M37" s="1291">
        <v>518.13874141314898</v>
      </c>
      <c r="N37" s="1292"/>
      <c r="O37" s="1290"/>
      <c r="P37" s="1293"/>
      <c r="Q37" s="1294"/>
      <c r="R37" s="1294"/>
      <c r="S37" s="1294"/>
      <c r="T37" s="1294"/>
      <c r="U37" s="1294"/>
      <c r="V37" s="1294"/>
      <c r="W37" s="1294"/>
      <c r="X37" s="1294"/>
      <c r="Y37" s="1294"/>
      <c r="Z37" s="1295"/>
      <c r="AA37" s="1295"/>
      <c r="AB37" s="1296"/>
      <c r="AC37" s="1296"/>
      <c r="AD37" s="1296"/>
      <c r="AE37" s="1296"/>
      <c r="AF37" s="1296"/>
      <c r="AG37" s="1296"/>
      <c r="AH37" s="1296"/>
      <c r="AI37" s="1296"/>
      <c r="AJ37" s="1296"/>
      <c r="AK37" s="1296"/>
      <c r="AL37" s="1296"/>
    </row>
    <row r="38" spans="1:38" s="1297" customFormat="1" ht="18.75" customHeight="1">
      <c r="A38" s="1298"/>
      <c r="B38" s="1299"/>
      <c r="C38" s="1457" t="s">
        <v>487</v>
      </c>
      <c r="D38" s="1457"/>
      <c r="E38" s="1457"/>
      <c r="F38" s="1457"/>
      <c r="G38" s="1290"/>
      <c r="H38" s="1287">
        <v>639.92452987252079</v>
      </c>
      <c r="I38" s="1291">
        <v>754.78939070137596</v>
      </c>
      <c r="J38" s="1291">
        <v>233.61439366827383</v>
      </c>
      <c r="K38" s="1287">
        <v>765.68420175104336</v>
      </c>
      <c r="L38" s="1291">
        <v>903.71967850139208</v>
      </c>
      <c r="M38" s="1291">
        <v>277.41291534755555</v>
      </c>
      <c r="N38" s="1292"/>
      <c r="O38" s="1290"/>
      <c r="P38" s="1293"/>
      <c r="Q38" s="1294"/>
      <c r="R38" s="1294"/>
      <c r="S38" s="1294"/>
      <c r="T38" s="1294"/>
      <c r="U38" s="1294"/>
      <c r="V38" s="1294"/>
      <c r="W38" s="1294"/>
      <c r="X38" s="1294"/>
      <c r="Y38" s="1294"/>
      <c r="Z38" s="1295"/>
      <c r="AA38" s="1295"/>
      <c r="AB38" s="1296"/>
      <c r="AC38" s="1296"/>
      <c r="AD38" s="1296"/>
      <c r="AE38" s="1296"/>
      <c r="AF38" s="1296"/>
      <c r="AG38" s="1296"/>
      <c r="AH38" s="1296"/>
      <c r="AI38" s="1296"/>
      <c r="AJ38" s="1296"/>
      <c r="AK38" s="1296"/>
      <c r="AL38" s="1296"/>
    </row>
    <row r="39" spans="1:38" s="1297" customFormat="1" ht="18.75" customHeight="1">
      <c r="A39" s="1298"/>
      <c r="B39" s="1299"/>
      <c r="C39" s="1457" t="s">
        <v>488</v>
      </c>
      <c r="D39" s="1457"/>
      <c r="E39" s="1457"/>
      <c r="F39" s="1457"/>
      <c r="G39" s="1290"/>
      <c r="H39" s="1287">
        <v>868.89134720258505</v>
      </c>
      <c r="I39" s="1291">
        <v>882.87234794321728</v>
      </c>
      <c r="J39" s="1291">
        <v>331.31908366533861</v>
      </c>
      <c r="K39" s="1287">
        <v>1041.4859523328701</v>
      </c>
      <c r="L39" s="1291">
        <v>1058.9088612578998</v>
      </c>
      <c r="M39" s="1291">
        <v>371.57163346613561</v>
      </c>
      <c r="N39" s="1292"/>
      <c r="O39" s="1290"/>
      <c r="P39" s="1293"/>
      <c r="Q39" s="1294"/>
      <c r="R39" s="1294"/>
      <c r="S39" s="1294"/>
      <c r="T39" s="1294"/>
      <c r="U39" s="1294"/>
      <c r="V39" s="1294"/>
      <c r="W39" s="1294"/>
      <c r="X39" s="1294"/>
      <c r="Y39" s="1294"/>
      <c r="Z39" s="1295"/>
      <c r="AA39" s="1295"/>
      <c r="AB39" s="1296"/>
      <c r="AC39" s="1296"/>
      <c r="AD39" s="1296"/>
      <c r="AE39" s="1296"/>
      <c r="AF39" s="1296"/>
      <c r="AG39" s="1296"/>
      <c r="AH39" s="1296"/>
      <c r="AI39" s="1296"/>
      <c r="AJ39" s="1296"/>
      <c r="AK39" s="1296"/>
      <c r="AL39" s="1296"/>
    </row>
    <row r="40" spans="1:38" s="1184" customFormat="1" ht="18.75" customHeight="1">
      <c r="A40" s="744"/>
      <c r="B40" s="1300"/>
      <c r="C40" s="1458" t="s">
        <v>489</v>
      </c>
      <c r="D40" s="1458"/>
      <c r="E40" s="1458"/>
      <c r="F40" s="1458"/>
      <c r="G40" s="1290"/>
      <c r="H40" s="1287">
        <v>1069.159121185372</v>
      </c>
      <c r="I40" s="1291">
        <v>1115.4416407116435</v>
      </c>
      <c r="J40" s="1291">
        <v>808.16792312703546</v>
      </c>
      <c r="K40" s="1287">
        <v>1151.4226543028151</v>
      </c>
      <c r="L40" s="1291">
        <v>1205.0494565619147</v>
      </c>
      <c r="M40" s="1291">
        <v>849.01640000000168</v>
      </c>
      <c r="N40" s="1292"/>
      <c r="O40" s="1290"/>
      <c r="P40" s="1293"/>
      <c r="Q40" s="1294"/>
      <c r="R40" s="1294"/>
      <c r="S40" s="1294"/>
      <c r="T40" s="1294"/>
      <c r="U40" s="1294"/>
      <c r="V40" s="1294"/>
      <c r="W40" s="1294"/>
      <c r="X40" s="1294"/>
      <c r="Y40" s="1294"/>
      <c r="Z40" s="1295"/>
      <c r="AA40" s="1295"/>
      <c r="AB40" s="1301"/>
    </row>
    <row r="41" spans="1:38" s="1304" customFormat="1" ht="18.75" customHeight="1">
      <c r="A41" s="1302"/>
      <c r="B41" s="1303"/>
      <c r="C41" s="1458" t="s">
        <v>490</v>
      </c>
      <c r="D41" s="1458"/>
      <c r="E41" s="1458"/>
      <c r="F41" s="1458"/>
      <c r="G41" s="1290"/>
      <c r="H41" s="1287">
        <v>801.64166282696669</v>
      </c>
      <c r="I41" s="1291">
        <v>809.35715825234013</v>
      </c>
      <c r="J41" s="1291">
        <v>638.74493290582973</v>
      </c>
      <c r="K41" s="1287">
        <v>929.56635412135506</v>
      </c>
      <c r="L41" s="1291">
        <v>940.20194688173956</v>
      </c>
      <c r="M41" s="1291">
        <v>705.01780786130212</v>
      </c>
      <c r="N41" s="1292"/>
      <c r="O41" s="1290"/>
      <c r="P41" s="1293"/>
      <c r="Q41" s="1294"/>
      <c r="R41" s="1294"/>
      <c r="S41" s="1294"/>
      <c r="T41" s="1294"/>
      <c r="U41" s="1294"/>
      <c r="V41" s="1294"/>
      <c r="W41" s="1294"/>
      <c r="X41" s="1294"/>
      <c r="Y41" s="1294"/>
      <c r="Z41" s="1295"/>
      <c r="AA41" s="1295"/>
    </row>
    <row r="42" spans="1:38" s="1304" customFormat="1" ht="18.75" customHeight="1">
      <c r="A42" s="1302"/>
      <c r="B42" s="1302"/>
      <c r="C42" s="1458" t="s">
        <v>491</v>
      </c>
      <c r="D42" s="1458"/>
      <c r="E42" s="1458"/>
      <c r="F42" s="1458"/>
      <c r="G42" s="1290"/>
      <c r="H42" s="1287">
        <v>1410.9743551956753</v>
      </c>
      <c r="I42" s="1291">
        <v>1470.5818160824226</v>
      </c>
      <c r="J42" s="1291">
        <v>796.03800855223017</v>
      </c>
      <c r="K42" s="1287">
        <v>1578.8034024291421</v>
      </c>
      <c r="L42" s="1291">
        <v>1640.6214957366171</v>
      </c>
      <c r="M42" s="1291">
        <v>941.06121563836257</v>
      </c>
      <c r="N42" s="1292"/>
      <c r="O42" s="1290"/>
      <c r="P42" s="1293"/>
      <c r="Q42" s="1294"/>
      <c r="R42" s="1294"/>
      <c r="S42" s="1294"/>
      <c r="T42" s="1294"/>
      <c r="U42" s="1294"/>
      <c r="V42" s="1294"/>
      <c r="W42" s="1294"/>
      <c r="X42" s="1294"/>
      <c r="Y42" s="1294"/>
      <c r="Z42" s="1295"/>
      <c r="AA42" s="1295"/>
    </row>
    <row r="43" spans="1:38" s="1304" customFormat="1" ht="18.75" customHeight="1">
      <c r="A43" s="1302"/>
      <c r="B43" s="1302"/>
      <c r="C43" s="1458" t="s">
        <v>492</v>
      </c>
      <c r="D43" s="1458"/>
      <c r="E43" s="1458"/>
      <c r="F43" s="1458"/>
      <c r="G43" s="1290"/>
      <c r="H43" s="1287">
        <v>808.0583250043918</v>
      </c>
      <c r="I43" s="1291">
        <v>826.15121887715861</v>
      </c>
      <c r="J43" s="1291">
        <v>581.76643950830373</v>
      </c>
      <c r="K43" s="1287">
        <v>905.2046994395912</v>
      </c>
      <c r="L43" s="1291">
        <v>927.01693754741029</v>
      </c>
      <c r="M43" s="1291">
        <v>632.39414060815022</v>
      </c>
      <c r="N43" s="1292"/>
      <c r="O43" s="1290"/>
      <c r="P43" s="1293"/>
      <c r="Q43" s="1294"/>
      <c r="R43" s="1294"/>
      <c r="S43" s="1294"/>
      <c r="T43" s="1294"/>
      <c r="U43" s="1294"/>
      <c r="V43" s="1294"/>
      <c r="W43" s="1294"/>
      <c r="X43" s="1294"/>
      <c r="Y43" s="1294"/>
      <c r="Z43" s="1295"/>
      <c r="AA43" s="1295"/>
    </row>
    <row r="44" spans="1:38" s="1304" customFormat="1" ht="18.75" customHeight="1">
      <c r="A44" s="1302"/>
      <c r="B44" s="1302"/>
      <c r="C44" s="1458" t="s">
        <v>493</v>
      </c>
      <c r="D44" s="1458"/>
      <c r="E44" s="1458"/>
      <c r="F44" s="1458"/>
      <c r="G44" s="1290"/>
      <c r="H44" s="1287">
        <v>1529.0454761904764</v>
      </c>
      <c r="I44" s="1291">
        <v>1626.5571052631581</v>
      </c>
      <c r="J44" s="1291">
        <v>602.68499999999995</v>
      </c>
      <c r="K44" s="1287">
        <v>1649.179166666667</v>
      </c>
      <c r="L44" s="1291">
        <v>1755.6864473684216</v>
      </c>
      <c r="M44" s="1291">
        <v>637.36000000000013</v>
      </c>
      <c r="N44" s="1292"/>
      <c r="O44" s="1290"/>
      <c r="P44" s="1293"/>
      <c r="Q44" s="1294"/>
      <c r="R44" s="1294"/>
      <c r="S44" s="1294"/>
      <c r="T44" s="1294"/>
      <c r="U44" s="1294"/>
      <c r="V44" s="1294"/>
      <c r="W44" s="1294"/>
      <c r="X44" s="1294"/>
      <c r="Y44" s="1294"/>
      <c r="Z44" s="1295"/>
      <c r="AA44" s="1295"/>
    </row>
    <row r="45" spans="1:38" s="1274" customFormat="1" ht="12" customHeight="1">
      <c r="A45" s="724"/>
      <c r="B45" s="1242"/>
      <c r="C45" s="916" t="s">
        <v>452</v>
      </c>
      <c r="D45" s="1305"/>
      <c r="E45" s="916"/>
      <c r="F45" s="916"/>
      <c r="G45" s="916"/>
      <c r="H45" s="916"/>
      <c r="I45" s="916"/>
      <c r="J45" s="916"/>
      <c r="K45" s="916"/>
      <c r="L45" s="1305"/>
      <c r="M45" s="1306"/>
      <c r="N45" s="570"/>
      <c r="O45" s="540"/>
      <c r="P45" s="1273"/>
      <c r="Q45" s="568"/>
      <c r="R45" s="568"/>
      <c r="S45" s="568"/>
      <c r="T45" s="568"/>
      <c r="U45" s="568"/>
      <c r="V45" s="568"/>
      <c r="W45" s="568"/>
      <c r="X45" s="568"/>
      <c r="Y45" s="568"/>
      <c r="Z45" s="568"/>
      <c r="AA45" s="568"/>
      <c r="AB45" s="568"/>
      <c r="AC45" s="568"/>
      <c r="AD45" s="568"/>
      <c r="AE45" s="568"/>
      <c r="AF45" s="568"/>
      <c r="AG45" s="568"/>
      <c r="AH45" s="568"/>
      <c r="AI45" s="1273"/>
    </row>
    <row r="46" spans="1:38" s="1274" customFormat="1" ht="12" customHeight="1">
      <c r="A46" s="724"/>
      <c r="B46" s="1242"/>
      <c r="C46" s="916" t="s">
        <v>562</v>
      </c>
      <c r="D46" s="1305"/>
      <c r="E46" s="916"/>
      <c r="F46" s="916"/>
      <c r="G46" s="916"/>
      <c r="H46" s="916"/>
      <c r="I46" s="916"/>
      <c r="J46" s="916"/>
      <c r="K46" s="916"/>
      <c r="L46" s="1305"/>
      <c r="M46" s="1306"/>
      <c r="N46" s="570"/>
      <c r="O46" s="540"/>
      <c r="P46" s="1273"/>
      <c r="Q46" s="568"/>
      <c r="R46" s="568"/>
      <c r="S46" s="568"/>
      <c r="T46" s="568"/>
      <c r="U46" s="568"/>
      <c r="V46" s="568"/>
      <c r="W46" s="568"/>
      <c r="X46" s="568"/>
      <c r="Y46" s="568"/>
      <c r="Z46" s="568"/>
      <c r="AA46" s="568"/>
      <c r="AB46" s="568"/>
      <c r="AC46" s="568"/>
      <c r="AD46" s="568"/>
      <c r="AE46" s="568"/>
      <c r="AF46" s="568"/>
      <c r="AG46" s="568"/>
      <c r="AH46" s="568"/>
      <c r="AI46" s="1273"/>
    </row>
    <row r="47" spans="1:38" ht="15.75" customHeight="1">
      <c r="A47" s="548"/>
      <c r="B47" s="548"/>
      <c r="C47" s="295" t="s">
        <v>563</v>
      </c>
      <c r="D47" s="549"/>
      <c r="E47" s="547"/>
      <c r="F47" s="547"/>
      <c r="G47" s="547"/>
      <c r="H47" s="547"/>
      <c r="I47" s="547"/>
      <c r="J47" s="765"/>
      <c r="K47" s="765"/>
      <c r="L47" s="765"/>
      <c r="M47" s="547"/>
      <c r="N47" s="570"/>
      <c r="O47" s="548"/>
      <c r="P47" s="1273"/>
      <c r="Q47" s="568"/>
      <c r="R47" s="568"/>
      <c r="S47" s="568"/>
      <c r="T47" s="568"/>
      <c r="U47" s="568"/>
      <c r="V47" s="568"/>
      <c r="W47" s="568"/>
      <c r="X47" s="568"/>
      <c r="Y47" s="568"/>
      <c r="Z47" s="568"/>
      <c r="AA47" s="568"/>
      <c r="AB47" s="568"/>
      <c r="AC47" s="568"/>
      <c r="AD47" s="568"/>
      <c r="AE47" s="568"/>
      <c r="AF47" s="568"/>
      <c r="AG47" s="568"/>
      <c r="AH47" s="568"/>
    </row>
    <row r="48" spans="1:38" s="1274" customFormat="1" ht="3.75" customHeight="1">
      <c r="A48" s="724"/>
      <c r="B48" s="1242"/>
      <c r="C48" s="917"/>
      <c r="D48" s="918"/>
      <c r="E48" s="918"/>
      <c r="F48" s="919"/>
      <c r="G48" s="919"/>
      <c r="H48" s="916"/>
      <c r="I48" s="916"/>
      <c r="J48" s="916"/>
      <c r="K48" s="916"/>
      <c r="L48" s="1306"/>
      <c r="M48" s="1306"/>
      <c r="N48" s="570"/>
      <c r="O48" s="540"/>
      <c r="P48" s="1273"/>
      <c r="Q48" s="1273"/>
      <c r="R48" s="1273"/>
      <c r="S48" s="1273"/>
      <c r="T48" s="1273"/>
      <c r="U48" s="1273"/>
      <c r="V48" s="568"/>
      <c r="W48" s="568"/>
      <c r="X48" s="568"/>
      <c r="Y48" s="568"/>
      <c r="Z48" s="1273"/>
      <c r="AA48" s="1273"/>
      <c r="AB48" s="1273"/>
      <c r="AC48" s="1273"/>
      <c r="AD48" s="1273"/>
      <c r="AE48" s="1273"/>
      <c r="AF48" s="1273"/>
      <c r="AG48" s="1273"/>
      <c r="AH48" s="1273"/>
      <c r="AI48" s="1273"/>
    </row>
    <row r="49" spans="1:15" ht="11.25" customHeight="1">
      <c r="A49" s="548"/>
      <c r="B49" s="548"/>
      <c r="C49" s="550"/>
      <c r="D49" s="549"/>
      <c r="E49" s="1307"/>
      <c r="F49" s="1307"/>
      <c r="G49" s="1307"/>
      <c r="H49" s="1307"/>
      <c r="J49" s="836"/>
      <c r="L49" s="1456" t="s">
        <v>571</v>
      </c>
      <c r="M49" s="1456"/>
      <c r="N49" s="577">
        <v>13</v>
      </c>
      <c r="O49" s="548"/>
    </row>
    <row r="50" spans="1:15">
      <c r="C50" s="551"/>
    </row>
    <row r="55" spans="1:15" ht="4.5" customHeight="1"/>
  </sheetData>
  <mergeCells count="25">
    <mergeCell ref="C26:F26"/>
    <mergeCell ref="B1:D1"/>
    <mergeCell ref="C20:G21"/>
    <mergeCell ref="H20:J20"/>
    <mergeCell ref="K20:M20"/>
    <mergeCell ref="C25:F25"/>
    <mergeCell ref="C38:F38"/>
    <mergeCell ref="C27:F27"/>
    <mergeCell ref="C28:F28"/>
    <mergeCell ref="C29:F29"/>
    <mergeCell ref="C30:F30"/>
    <mergeCell ref="C31:F31"/>
    <mergeCell ref="C32:F32"/>
    <mergeCell ref="C33:F33"/>
    <mergeCell ref="C34:F34"/>
    <mergeCell ref="C35:F35"/>
    <mergeCell ref="C36:F36"/>
    <mergeCell ref="C37:F37"/>
    <mergeCell ref="L49:M49"/>
    <mergeCell ref="C39:F39"/>
    <mergeCell ref="C40:F40"/>
    <mergeCell ref="C41:F41"/>
    <mergeCell ref="C42:F42"/>
    <mergeCell ref="C43:F43"/>
    <mergeCell ref="C44:F44"/>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sheetPr codeName="Folha12">
    <tabColor theme="7"/>
  </sheetPr>
  <dimension ref="A1:T77"/>
  <sheetViews>
    <sheetView zoomScaleNormal="100" workbookViewId="0"/>
  </sheetViews>
  <sheetFormatPr defaultRowHeight="12.75"/>
  <cols>
    <col min="1" max="1" width="1" style="187" customWidth="1"/>
    <col min="2" max="2" width="2.5703125" style="187" customWidth="1"/>
    <col min="3" max="3" width="1" style="187" customWidth="1"/>
    <col min="4" max="4" width="19.5703125" style="187" customWidth="1"/>
    <col min="5" max="5" width="0.5703125" style="187" customWidth="1"/>
    <col min="6" max="6" width="8.7109375" style="187" customWidth="1"/>
    <col min="7" max="7" width="0.5703125" style="187" customWidth="1"/>
    <col min="8" max="8" width="8.5703125" style="187" customWidth="1"/>
    <col min="9" max="12" width="8.7109375" style="187" customWidth="1"/>
    <col min="13" max="13" width="8.85546875" style="187" customWidth="1"/>
    <col min="14" max="14" width="9" style="187" customWidth="1"/>
    <col min="15" max="15" width="2.5703125" style="187" customWidth="1"/>
    <col min="16" max="16" width="1" style="187" customWidth="1"/>
    <col min="17" max="17" width="3.7109375" style="187" customWidth="1"/>
    <col min="18" max="16384" width="9.140625" style="187"/>
  </cols>
  <sheetData>
    <row r="1" spans="1:20" ht="13.5" customHeight="1">
      <c r="A1" s="186"/>
      <c r="B1" s="335"/>
      <c r="C1" s="335"/>
      <c r="D1" s="335"/>
      <c r="E1" s="320"/>
      <c r="F1" s="320"/>
      <c r="G1" s="320"/>
      <c r="H1" s="320"/>
      <c r="I1" s="320"/>
      <c r="J1" s="320"/>
      <c r="K1" s="320"/>
      <c r="L1" s="1482" t="s">
        <v>400</v>
      </c>
      <c r="M1" s="1482"/>
      <c r="N1" s="1482"/>
      <c r="O1" s="1482"/>
      <c r="P1" s="186"/>
      <c r="R1" s="279"/>
    </row>
    <row r="2" spans="1:20" ht="6" customHeight="1">
      <c r="A2" s="186"/>
      <c r="B2" s="336"/>
      <c r="C2" s="558"/>
      <c r="D2" s="558"/>
      <c r="E2" s="319"/>
      <c r="F2" s="319"/>
      <c r="G2" s="319"/>
      <c r="H2" s="319"/>
      <c r="I2" s="319"/>
      <c r="J2" s="319"/>
      <c r="K2" s="319"/>
      <c r="L2" s="319"/>
      <c r="M2" s="319"/>
      <c r="N2" s="188"/>
      <c r="O2" s="188"/>
      <c r="P2" s="186"/>
      <c r="R2" s="279"/>
    </row>
    <row r="3" spans="1:20" ht="13.5" customHeight="1" thickBot="1">
      <c r="A3" s="186"/>
      <c r="B3" s="337"/>
      <c r="C3" s="189"/>
      <c r="D3" s="189"/>
      <c r="E3" s="189"/>
      <c r="F3" s="188"/>
      <c r="G3" s="188"/>
      <c r="H3" s="188"/>
      <c r="I3" s="188"/>
      <c r="J3" s="188"/>
      <c r="K3" s="188"/>
      <c r="L3" s="819"/>
      <c r="M3" s="819"/>
      <c r="N3" s="819" t="s">
        <v>72</v>
      </c>
      <c r="O3" s="819"/>
      <c r="P3" s="819"/>
      <c r="R3" s="279"/>
    </row>
    <row r="4" spans="1:20" ht="15" customHeight="1" thickBot="1">
      <c r="A4" s="186"/>
      <c r="B4" s="337"/>
      <c r="C4" s="355" t="s">
        <v>369</v>
      </c>
      <c r="D4" s="359"/>
      <c r="E4" s="359"/>
      <c r="F4" s="359"/>
      <c r="G4" s="359"/>
      <c r="H4" s="359"/>
      <c r="I4" s="359"/>
      <c r="J4" s="359"/>
      <c r="K4" s="359"/>
      <c r="L4" s="359"/>
      <c r="M4" s="359"/>
      <c r="N4" s="360"/>
      <c r="O4" s="819"/>
      <c r="P4" s="819"/>
      <c r="R4" s="279"/>
    </row>
    <row r="5" spans="1:20" ht="4.5" customHeight="1">
      <c r="A5" s="186"/>
      <c r="B5" s="337"/>
      <c r="C5" s="1483" t="s">
        <v>89</v>
      </c>
      <c r="D5" s="1483"/>
      <c r="E5" s="188"/>
      <c r="F5" s="16"/>
      <c r="G5" s="188"/>
      <c r="H5" s="188"/>
      <c r="I5" s="188"/>
      <c r="J5" s="188"/>
      <c r="K5" s="188"/>
      <c r="L5" s="819"/>
      <c r="M5" s="819"/>
      <c r="N5" s="819"/>
      <c r="O5" s="819"/>
      <c r="P5" s="819"/>
      <c r="R5" s="279"/>
    </row>
    <row r="6" spans="1:20" ht="13.5" customHeight="1">
      <c r="A6" s="186"/>
      <c r="B6" s="337"/>
      <c r="C6" s="1484"/>
      <c r="D6" s="1484"/>
      <c r="E6" s="111">
        <v>1999</v>
      </c>
      <c r="F6" s="111"/>
      <c r="G6" s="188"/>
      <c r="H6" s="112">
        <v>2007</v>
      </c>
      <c r="I6" s="112">
        <v>2008</v>
      </c>
      <c r="J6" s="112">
        <v>2009</v>
      </c>
      <c r="K6" s="112">
        <v>2010</v>
      </c>
      <c r="L6" s="112">
        <v>2011</v>
      </c>
      <c r="M6" s="112">
        <v>2012</v>
      </c>
      <c r="N6" s="112">
        <v>2013</v>
      </c>
      <c r="O6" s="819"/>
      <c r="P6" s="819"/>
      <c r="R6" s="279"/>
    </row>
    <row r="7" spans="1:20" ht="2.25" customHeight="1">
      <c r="A7" s="186"/>
      <c r="B7" s="337"/>
      <c r="C7" s="113"/>
      <c r="D7" s="113"/>
      <c r="E7" s="16"/>
      <c r="F7" s="16"/>
      <c r="G7" s="188"/>
      <c r="H7" s="16"/>
      <c r="I7" s="16"/>
      <c r="J7" s="16"/>
      <c r="K7" s="16"/>
      <c r="L7" s="16"/>
      <c r="M7" s="16"/>
      <c r="N7" s="16"/>
      <c r="O7" s="819"/>
      <c r="P7" s="819"/>
      <c r="R7" s="279"/>
    </row>
    <row r="8" spans="1:20" ht="18.75" customHeight="1">
      <c r="A8" s="186"/>
      <c r="B8" s="337"/>
      <c r="C8" s="1485" t="s">
        <v>368</v>
      </c>
      <c r="D8" s="1485"/>
      <c r="E8" s="1485"/>
      <c r="F8" s="1485"/>
      <c r="G8" s="318"/>
      <c r="H8" s="1486">
        <v>403</v>
      </c>
      <c r="I8" s="1486">
        <v>426</v>
      </c>
      <c r="J8" s="1486">
        <v>450</v>
      </c>
      <c r="K8" s="1486">
        <v>475</v>
      </c>
      <c r="L8" s="1486">
        <v>485</v>
      </c>
      <c r="M8" s="1486">
        <v>485</v>
      </c>
      <c r="N8" s="1486">
        <v>485</v>
      </c>
      <c r="O8" s="283"/>
      <c r="P8" s="283"/>
      <c r="R8" s="284"/>
      <c r="S8" s="284"/>
      <c r="T8" s="284"/>
    </row>
    <row r="9" spans="1:20" ht="4.5" customHeight="1">
      <c r="A9" s="186"/>
      <c r="B9" s="337"/>
      <c r="C9" s="1485"/>
      <c r="D9" s="1485"/>
      <c r="E9" s="1485"/>
      <c r="F9" s="1485"/>
      <c r="G9" s="318"/>
      <c r="H9" s="1486"/>
      <c r="I9" s="1486"/>
      <c r="J9" s="1486"/>
      <c r="K9" s="1486"/>
      <c r="L9" s="1486"/>
      <c r="M9" s="1486"/>
      <c r="N9" s="1486"/>
      <c r="O9" s="283"/>
      <c r="P9" s="283"/>
      <c r="R9" s="279"/>
    </row>
    <row r="10" spans="1:20" s="192" customFormat="1" ht="10.5" customHeight="1">
      <c r="A10" s="190"/>
      <c r="B10" s="338"/>
      <c r="C10" s="1485"/>
      <c r="D10" s="1485"/>
      <c r="E10" s="1485"/>
      <c r="F10" s="1485"/>
      <c r="G10" s="358"/>
      <c r="H10" s="1486"/>
      <c r="I10" s="1486"/>
      <c r="J10" s="1486"/>
      <c r="K10" s="1486"/>
      <c r="L10" s="1486"/>
      <c r="M10" s="1486"/>
      <c r="N10" s="1486"/>
      <c r="O10" s="283"/>
      <c r="P10" s="283"/>
      <c r="R10" s="277"/>
    </row>
    <row r="11" spans="1:20" ht="31.5" customHeight="1">
      <c r="A11" s="186"/>
      <c r="B11" s="339"/>
      <c r="C11" s="282" t="s">
        <v>350</v>
      </c>
      <c r="D11" s="282"/>
      <c r="E11" s="278"/>
      <c r="F11" s="278"/>
      <c r="G11" s="281"/>
      <c r="H11" s="280" t="s">
        <v>349</v>
      </c>
      <c r="I11" s="280" t="s">
        <v>348</v>
      </c>
      <c r="J11" s="280" t="s">
        <v>347</v>
      </c>
      <c r="K11" s="280" t="s">
        <v>346</v>
      </c>
      <c r="L11" s="280" t="s">
        <v>345</v>
      </c>
      <c r="M11" s="808" t="s">
        <v>436</v>
      </c>
      <c r="N11" s="808" t="s">
        <v>436</v>
      </c>
      <c r="O11" s="280"/>
      <c r="P11" s="280"/>
      <c r="R11" s="279"/>
    </row>
    <row r="12" spans="1:20" s="192" customFormat="1" ht="18" customHeight="1">
      <c r="A12" s="190"/>
      <c r="B12" s="338"/>
      <c r="C12" s="193" t="s">
        <v>344</v>
      </c>
      <c r="D12" s="193"/>
      <c r="E12" s="278"/>
      <c r="F12" s="278"/>
      <c r="G12" s="191"/>
      <c r="H12" s="278" t="s">
        <v>343</v>
      </c>
      <c r="I12" s="278" t="s">
        <v>342</v>
      </c>
      <c r="J12" s="278" t="s">
        <v>341</v>
      </c>
      <c r="K12" s="278" t="s">
        <v>340</v>
      </c>
      <c r="L12" s="278" t="s">
        <v>339</v>
      </c>
      <c r="M12" s="808" t="s">
        <v>436</v>
      </c>
      <c r="N12" s="808" t="s">
        <v>436</v>
      </c>
      <c r="O12" s="278"/>
      <c r="P12" s="278"/>
      <c r="R12" s="277"/>
    </row>
    <row r="13" spans="1:20" ht="20.25" customHeight="1" thickBot="1">
      <c r="A13" s="186"/>
      <c r="B13" s="337"/>
      <c r="C13" s="821" t="s">
        <v>438</v>
      </c>
      <c r="D13" s="820"/>
      <c r="E13" s="188"/>
      <c r="F13" s="188"/>
      <c r="G13" s="188"/>
      <c r="H13" s="188"/>
      <c r="I13" s="188"/>
      <c r="J13" s="188"/>
      <c r="K13" s="188"/>
      <c r="L13" s="188"/>
      <c r="M13" s="188"/>
      <c r="N13" s="819"/>
      <c r="O13" s="188"/>
      <c r="P13" s="186"/>
    </row>
    <row r="14" spans="1:20" s="192" customFormat="1" ht="13.5" customHeight="1" thickBot="1">
      <c r="A14" s="190"/>
      <c r="B14" s="338"/>
      <c r="C14" s="355" t="s">
        <v>338</v>
      </c>
      <c r="D14" s="356"/>
      <c r="E14" s="356"/>
      <c r="F14" s="356"/>
      <c r="G14" s="356"/>
      <c r="H14" s="356"/>
      <c r="I14" s="356"/>
      <c r="J14" s="356"/>
      <c r="K14" s="356"/>
      <c r="L14" s="356"/>
      <c r="M14" s="356"/>
      <c r="N14" s="357"/>
      <c r="O14" s="188"/>
      <c r="P14" s="186"/>
      <c r="Q14" s="187"/>
      <c r="R14" s="187"/>
      <c r="S14" s="187"/>
      <c r="T14" s="187"/>
    </row>
    <row r="15" spans="1:20" ht="4.5" customHeight="1">
      <c r="A15" s="186"/>
      <c r="B15" s="337"/>
      <c r="C15" s="1478" t="s">
        <v>335</v>
      </c>
      <c r="D15" s="1478"/>
      <c r="E15" s="194"/>
      <c r="F15" s="194"/>
      <c r="G15" s="114"/>
      <c r="H15" s="195"/>
      <c r="I15" s="195"/>
      <c r="J15" s="195"/>
      <c r="K15" s="195"/>
      <c r="L15" s="195"/>
      <c r="M15" s="195"/>
      <c r="N15" s="195"/>
      <c r="O15" s="188"/>
      <c r="P15" s="186"/>
    </row>
    <row r="16" spans="1:20" ht="13.5" customHeight="1">
      <c r="A16" s="186"/>
      <c r="B16" s="337"/>
      <c r="C16" s="1412"/>
      <c r="D16" s="1412"/>
      <c r="E16" s="194"/>
      <c r="F16" s="194"/>
      <c r="G16" s="114"/>
      <c r="H16" s="838" t="s">
        <v>437</v>
      </c>
      <c r="I16" s="1468">
        <v>2010</v>
      </c>
      <c r="J16" s="1469"/>
      <c r="K16" s="1468">
        <v>2011</v>
      </c>
      <c r="L16" s="1470"/>
      <c r="M16" s="1468">
        <v>2012</v>
      </c>
      <c r="N16" s="1469"/>
      <c r="O16" s="188"/>
      <c r="P16" s="186"/>
    </row>
    <row r="17" spans="1:16" ht="12.75" customHeight="1">
      <c r="A17" s="186"/>
      <c r="B17" s="337"/>
      <c r="C17" s="194"/>
      <c r="D17" s="194"/>
      <c r="E17" s="194"/>
      <c r="F17" s="194"/>
      <c r="G17" s="114"/>
      <c r="H17" s="683" t="s">
        <v>90</v>
      </c>
      <c r="I17" s="1073" t="s">
        <v>91</v>
      </c>
      <c r="J17" s="683" t="s">
        <v>90</v>
      </c>
      <c r="K17" s="1073" t="s">
        <v>91</v>
      </c>
      <c r="L17" s="1074" t="s">
        <v>90</v>
      </c>
      <c r="M17" s="1073" t="s">
        <v>91</v>
      </c>
      <c r="N17" s="683" t="s">
        <v>90</v>
      </c>
      <c r="O17" s="188"/>
      <c r="P17" s="186"/>
    </row>
    <row r="18" spans="1:16" ht="4.5" customHeight="1">
      <c r="A18" s="186"/>
      <c r="B18" s="337"/>
      <c r="C18" s="194"/>
      <c r="D18" s="194"/>
      <c r="E18" s="194"/>
      <c r="F18" s="194"/>
      <c r="G18" s="114"/>
      <c r="H18" s="579"/>
      <c r="I18" s="579"/>
      <c r="J18" s="579"/>
      <c r="K18" s="579"/>
      <c r="L18" s="579"/>
      <c r="M18" s="579"/>
      <c r="N18" s="579"/>
      <c r="O18" s="195"/>
      <c r="P18" s="186"/>
    </row>
    <row r="19" spans="1:16" ht="15" customHeight="1">
      <c r="A19" s="186"/>
      <c r="B19" s="337"/>
      <c r="C19" s="312" t="s">
        <v>367</v>
      </c>
      <c r="D19" s="351"/>
      <c r="E19" s="344"/>
      <c r="F19" s="344"/>
      <c r="G19" s="354"/>
      <c r="H19" s="350">
        <v>918.19</v>
      </c>
      <c r="I19" s="350">
        <v>926</v>
      </c>
      <c r="J19" s="350">
        <v>942.38</v>
      </c>
      <c r="K19" s="350">
        <v>962.93</v>
      </c>
      <c r="L19" s="350">
        <v>971.52</v>
      </c>
      <c r="M19" s="814">
        <v>950.38</v>
      </c>
      <c r="N19" s="814">
        <v>962.38</v>
      </c>
      <c r="O19" s="195"/>
      <c r="P19" s="186"/>
    </row>
    <row r="20" spans="1:16" ht="13.5" customHeight="1">
      <c r="A20" s="186"/>
      <c r="B20" s="337"/>
      <c r="C20" s="837" t="s">
        <v>74</v>
      </c>
      <c r="D20" s="196"/>
      <c r="E20" s="194"/>
      <c r="F20" s="194"/>
      <c r="G20" s="114"/>
      <c r="H20" s="252">
        <v>995.98</v>
      </c>
      <c r="I20" s="252">
        <v>1003.7</v>
      </c>
      <c r="J20" s="252">
        <v>1024.42</v>
      </c>
      <c r="K20" s="252">
        <v>1051.9000000000001</v>
      </c>
      <c r="L20" s="252">
        <v>1053.68</v>
      </c>
      <c r="M20" s="815">
        <v>1033.26</v>
      </c>
      <c r="N20" s="815">
        <v>1043.17</v>
      </c>
      <c r="O20" s="195"/>
      <c r="P20" s="186"/>
    </row>
    <row r="21" spans="1:16" ht="13.5" customHeight="1">
      <c r="A21" s="186"/>
      <c r="B21" s="337"/>
      <c r="C21" s="837" t="s">
        <v>73</v>
      </c>
      <c r="D21" s="196"/>
      <c r="E21" s="194"/>
      <c r="F21" s="194"/>
      <c r="G21" s="114"/>
      <c r="H21" s="252">
        <v>812.96</v>
      </c>
      <c r="I21" s="252">
        <v>822.66</v>
      </c>
      <c r="J21" s="252">
        <v>831.86</v>
      </c>
      <c r="K21" s="252">
        <v>842</v>
      </c>
      <c r="L21" s="252">
        <v>858.3</v>
      </c>
      <c r="M21" s="815">
        <v>839.63</v>
      </c>
      <c r="N21" s="815">
        <v>856.25</v>
      </c>
      <c r="O21" s="195"/>
      <c r="P21" s="186"/>
    </row>
    <row r="22" spans="1:16" ht="6.75" customHeight="1">
      <c r="A22" s="186"/>
      <c r="B22" s="337"/>
      <c r="C22" s="244"/>
      <c r="D22" s="196"/>
      <c r="E22" s="194"/>
      <c r="F22" s="194"/>
      <c r="G22" s="114"/>
      <c r="H22" s="114"/>
      <c r="I22" s="114"/>
      <c r="J22" s="114"/>
      <c r="K22" s="114"/>
      <c r="L22" s="114"/>
      <c r="M22" s="839"/>
      <c r="N22" s="839"/>
      <c r="O22" s="195"/>
      <c r="P22" s="186"/>
    </row>
    <row r="23" spans="1:16" ht="15" customHeight="1">
      <c r="A23" s="186"/>
      <c r="B23" s="337"/>
      <c r="C23" s="312" t="s">
        <v>366</v>
      </c>
      <c r="D23" s="351"/>
      <c r="E23" s="344"/>
      <c r="F23" s="344"/>
      <c r="G23" s="349"/>
      <c r="H23" s="350">
        <v>1101.92</v>
      </c>
      <c r="I23" s="350">
        <v>1109.3</v>
      </c>
      <c r="J23" s="350">
        <v>1118.48</v>
      </c>
      <c r="K23" s="350">
        <v>1134.44</v>
      </c>
      <c r="L23" s="350">
        <v>1142.5999999999999</v>
      </c>
      <c r="M23" s="814">
        <v>1114.97</v>
      </c>
      <c r="N23" s="814">
        <v>1123.5</v>
      </c>
      <c r="O23" s="195"/>
      <c r="P23" s="186"/>
    </row>
    <row r="24" spans="1:16" s="198" customFormat="1" ht="13.5" customHeight="1">
      <c r="A24" s="197"/>
      <c r="B24" s="340"/>
      <c r="C24" s="837" t="s">
        <v>74</v>
      </c>
      <c r="D24" s="196"/>
      <c r="E24" s="194"/>
      <c r="F24" s="194"/>
      <c r="G24" s="114"/>
      <c r="H24" s="252">
        <v>1215.01</v>
      </c>
      <c r="I24" s="252">
        <v>1222.71</v>
      </c>
      <c r="J24" s="252">
        <v>1233.19</v>
      </c>
      <c r="K24" s="252">
        <v>1253.2</v>
      </c>
      <c r="L24" s="252">
        <v>1254.07</v>
      </c>
      <c r="M24" s="815">
        <v>1226.07</v>
      </c>
      <c r="N24" s="815">
        <v>1231.47</v>
      </c>
      <c r="O24" s="194"/>
      <c r="P24" s="197"/>
    </row>
    <row r="25" spans="1:16" s="198" customFormat="1" ht="13.5" customHeight="1">
      <c r="A25" s="197"/>
      <c r="B25" s="340"/>
      <c r="C25" s="837" t="s">
        <v>73</v>
      </c>
      <c r="D25" s="196"/>
      <c r="E25" s="194"/>
      <c r="F25" s="194"/>
      <c r="G25" s="114"/>
      <c r="H25" s="252">
        <v>948.93</v>
      </c>
      <c r="I25" s="252">
        <v>958.24</v>
      </c>
      <c r="J25" s="252">
        <v>963.92</v>
      </c>
      <c r="K25" s="252">
        <v>973</v>
      </c>
      <c r="L25" s="252">
        <v>988.98</v>
      </c>
      <c r="M25" s="815">
        <v>966.48</v>
      </c>
      <c r="N25" s="815">
        <v>981.64</v>
      </c>
      <c r="O25" s="194"/>
      <c r="P25" s="197"/>
    </row>
    <row r="26" spans="1:16" ht="6.75" customHeight="1">
      <c r="A26" s="186"/>
      <c r="B26" s="337"/>
      <c r="C26" s="684"/>
      <c r="D26" s="196"/>
      <c r="E26" s="194"/>
      <c r="F26" s="194"/>
      <c r="G26" s="114"/>
      <c r="H26" s="114"/>
      <c r="I26" s="114"/>
      <c r="J26" s="114"/>
      <c r="K26" s="114"/>
      <c r="L26" s="114"/>
      <c r="M26" s="839"/>
      <c r="N26" s="839"/>
      <c r="O26" s="195"/>
      <c r="P26" s="186"/>
    </row>
    <row r="27" spans="1:16" ht="15" customHeight="1">
      <c r="A27" s="186"/>
      <c r="B27" s="337"/>
      <c r="C27" s="312" t="s">
        <v>365</v>
      </c>
      <c r="D27" s="351"/>
      <c r="E27" s="344"/>
      <c r="F27" s="344"/>
      <c r="G27" s="352"/>
      <c r="H27" s="353">
        <v>83.3</v>
      </c>
      <c r="I27" s="353">
        <v>83.5</v>
      </c>
      <c r="J27" s="353">
        <v>84.3</v>
      </c>
      <c r="K27" s="353">
        <v>84.9</v>
      </c>
      <c r="L27" s="353">
        <v>85</v>
      </c>
      <c r="M27" s="816">
        <v>85.2</v>
      </c>
      <c r="N27" s="816">
        <f>N19/N23*100</f>
        <v>85.659101023586999</v>
      </c>
      <c r="O27" s="195"/>
      <c r="P27" s="186"/>
    </row>
    <row r="28" spans="1:16" ht="13.5" customHeight="1">
      <c r="A28" s="186"/>
      <c r="B28" s="337"/>
      <c r="C28" s="837" t="s">
        <v>74</v>
      </c>
      <c r="D28" s="196"/>
      <c r="E28" s="194"/>
      <c r="F28" s="194"/>
      <c r="G28" s="276"/>
      <c r="H28" s="252">
        <v>82</v>
      </c>
      <c r="I28" s="252">
        <v>82.1</v>
      </c>
      <c r="J28" s="252">
        <v>83.1</v>
      </c>
      <c r="K28" s="252">
        <v>83.9</v>
      </c>
      <c r="L28" s="252">
        <v>84</v>
      </c>
      <c r="M28" s="815">
        <v>84.3</v>
      </c>
      <c r="N28" s="815">
        <f>N20/N24*100</f>
        <v>84.709331124590932</v>
      </c>
      <c r="O28" s="195"/>
      <c r="P28" s="186"/>
    </row>
    <row r="29" spans="1:16" ht="13.5" customHeight="1">
      <c r="A29" s="186"/>
      <c r="B29" s="337"/>
      <c r="C29" s="837" t="s">
        <v>73</v>
      </c>
      <c r="D29" s="196"/>
      <c r="E29" s="194"/>
      <c r="F29" s="194"/>
      <c r="G29" s="276"/>
      <c r="H29" s="252">
        <v>85.7</v>
      </c>
      <c r="I29" s="252">
        <v>85.9</v>
      </c>
      <c r="J29" s="252">
        <v>86.3</v>
      </c>
      <c r="K29" s="252">
        <v>86.5</v>
      </c>
      <c r="L29" s="252">
        <v>86.8</v>
      </c>
      <c r="M29" s="815">
        <v>86.9</v>
      </c>
      <c r="N29" s="815">
        <f>N21/N25*100</f>
        <v>87.226478138625168</v>
      </c>
      <c r="O29" s="195"/>
      <c r="P29" s="186"/>
    </row>
    <row r="30" spans="1:16" ht="6.75" customHeight="1">
      <c r="A30" s="186"/>
      <c r="B30" s="337"/>
      <c r="C30" s="244"/>
      <c r="D30" s="196"/>
      <c r="E30" s="194"/>
      <c r="F30" s="194"/>
      <c r="G30" s="275"/>
      <c r="H30" s="274"/>
      <c r="I30" s="274"/>
      <c r="J30" s="274"/>
      <c r="K30" s="274"/>
      <c r="L30" s="274"/>
      <c r="M30" s="817"/>
      <c r="N30" s="817"/>
      <c r="O30" s="195"/>
      <c r="P30" s="186"/>
    </row>
    <row r="31" spans="1:16" ht="23.25" customHeight="1">
      <c r="A31" s="186"/>
      <c r="B31" s="337"/>
      <c r="C31" s="1479" t="s">
        <v>364</v>
      </c>
      <c r="D31" s="1479"/>
      <c r="E31" s="1479"/>
      <c r="F31" s="1479"/>
      <c r="G31" s="349"/>
      <c r="H31" s="350">
        <v>8.6999999999999993</v>
      </c>
      <c r="I31" s="350">
        <v>9.4</v>
      </c>
      <c r="J31" s="350">
        <v>10.5</v>
      </c>
      <c r="K31" s="350">
        <v>10.9</v>
      </c>
      <c r="L31" s="350">
        <v>11.3</v>
      </c>
      <c r="M31" s="814">
        <v>12.7</v>
      </c>
      <c r="N31" s="814">
        <v>12.9</v>
      </c>
      <c r="O31" s="195"/>
      <c r="P31" s="186"/>
    </row>
    <row r="32" spans="1:16" ht="13.5" customHeight="1">
      <c r="A32" s="197"/>
      <c r="B32" s="340"/>
      <c r="C32" s="837" t="s">
        <v>337</v>
      </c>
      <c r="D32" s="196"/>
      <c r="E32" s="194"/>
      <c r="F32" s="194"/>
      <c r="G32" s="114"/>
      <c r="H32" s="252">
        <v>5.9</v>
      </c>
      <c r="I32" s="252">
        <v>6.4</v>
      </c>
      <c r="J32" s="252">
        <v>7.5</v>
      </c>
      <c r="K32" s="252">
        <v>8.1</v>
      </c>
      <c r="L32" s="252">
        <v>8.3000000000000007</v>
      </c>
      <c r="M32" s="815">
        <v>10</v>
      </c>
      <c r="N32" s="815">
        <v>10.1</v>
      </c>
      <c r="P32" s="186"/>
    </row>
    <row r="33" spans="1:17" ht="13.5" customHeight="1">
      <c r="A33" s="186"/>
      <c r="B33" s="337"/>
      <c r="C33" s="837" t="s">
        <v>336</v>
      </c>
      <c r="D33" s="196"/>
      <c r="E33" s="194"/>
      <c r="F33" s="194"/>
      <c r="G33" s="114"/>
      <c r="H33" s="252">
        <v>12.3</v>
      </c>
      <c r="I33" s="252">
        <v>13.4</v>
      </c>
      <c r="J33" s="252">
        <v>14.4</v>
      </c>
      <c r="K33" s="252">
        <v>14.7</v>
      </c>
      <c r="L33" s="252">
        <v>15.3</v>
      </c>
      <c r="M33" s="815">
        <v>16.399999999999999</v>
      </c>
      <c r="N33" s="815">
        <v>16.600000000000001</v>
      </c>
      <c r="O33" s="195"/>
      <c r="P33" s="186"/>
    </row>
    <row r="34" spans="1:17" ht="15" customHeight="1" thickBot="1">
      <c r="A34" s="186"/>
      <c r="B34" s="337"/>
      <c r="C34" s="244"/>
      <c r="D34" s="196"/>
      <c r="E34" s="194"/>
      <c r="F34" s="194"/>
      <c r="G34" s="1480"/>
      <c r="H34" s="1480"/>
      <c r="I34" s="1480"/>
      <c r="J34" s="1480"/>
      <c r="K34" s="1480"/>
      <c r="L34" s="1480"/>
      <c r="M34" s="1481"/>
      <c r="N34" s="1481"/>
      <c r="O34" s="195"/>
      <c r="P34" s="186"/>
    </row>
    <row r="35" spans="1:17" ht="30.75" customHeight="1" thickBot="1">
      <c r="A35" s="186"/>
      <c r="B35" s="337"/>
      <c r="C35" s="1471" t="s">
        <v>363</v>
      </c>
      <c r="D35" s="1472"/>
      <c r="E35" s="1472"/>
      <c r="F35" s="1472"/>
      <c r="G35" s="1472"/>
      <c r="H35" s="1472"/>
      <c r="I35" s="1472"/>
      <c r="J35" s="1472"/>
      <c r="K35" s="1472"/>
      <c r="L35" s="1472"/>
      <c r="M35" s="1472"/>
      <c r="N35" s="1473"/>
      <c r="O35" s="264"/>
      <c r="P35" s="186"/>
      <c r="Q35" s="201"/>
    </row>
    <row r="36" spans="1:17" ht="4.5" customHeight="1">
      <c r="A36" s="186"/>
      <c r="B36" s="337"/>
      <c r="C36" s="1474" t="s">
        <v>335</v>
      </c>
      <c r="D36" s="1474"/>
      <c r="E36" s="268"/>
      <c r="F36" s="267"/>
      <c r="G36" s="199"/>
      <c r="H36" s="202"/>
      <c r="I36" s="202"/>
      <c r="J36" s="202"/>
      <c r="K36" s="202"/>
      <c r="L36" s="202"/>
      <c r="M36" s="202"/>
      <c r="N36" s="202"/>
      <c r="O36" s="264"/>
      <c r="P36" s="186"/>
      <c r="Q36" s="201"/>
    </row>
    <row r="37" spans="1:17" ht="36" customHeight="1">
      <c r="A37" s="186"/>
      <c r="B37" s="337"/>
      <c r="C37" s="1475"/>
      <c r="D37" s="1475"/>
      <c r="E37" s="272"/>
      <c r="F37" s="272"/>
      <c r="G37" s="272"/>
      <c r="H37" s="272"/>
      <c r="I37" s="1476" t="s">
        <v>334</v>
      </c>
      <c r="J37" s="1476"/>
      <c r="K37" s="1476" t="s">
        <v>333</v>
      </c>
      <c r="L37" s="1476"/>
      <c r="M37" s="1476" t="s">
        <v>332</v>
      </c>
      <c r="N37" s="1476"/>
      <c r="O37" s="264"/>
      <c r="P37" s="186"/>
      <c r="Q37" s="273"/>
    </row>
    <row r="38" spans="1:17" s="192" customFormat="1" ht="25.5" customHeight="1">
      <c r="A38" s="190"/>
      <c r="B38" s="338"/>
      <c r="C38" s="272"/>
      <c r="D38" s="272"/>
      <c r="E38" s="272"/>
      <c r="F38" s="272"/>
      <c r="G38" s="272"/>
      <c r="H38" s="272"/>
      <c r="I38" s="271" t="s">
        <v>355</v>
      </c>
      <c r="J38" s="271" t="s">
        <v>430</v>
      </c>
      <c r="K38" s="271" t="s">
        <v>355</v>
      </c>
      <c r="L38" s="271" t="s">
        <v>430</v>
      </c>
      <c r="M38" s="271" t="s">
        <v>355</v>
      </c>
      <c r="N38" s="271" t="s">
        <v>430</v>
      </c>
      <c r="O38" s="270"/>
      <c r="P38" s="190"/>
      <c r="Q38" s="269"/>
    </row>
    <row r="39" spans="1:17" ht="15" customHeight="1">
      <c r="A39" s="186"/>
      <c r="B39" s="337"/>
      <c r="C39" s="312" t="s">
        <v>70</v>
      </c>
      <c r="D39" s="343"/>
      <c r="E39" s="344"/>
      <c r="F39" s="345"/>
      <c r="G39" s="346"/>
      <c r="H39" s="347"/>
      <c r="I39" s="348">
        <v>950.38</v>
      </c>
      <c r="J39" s="348">
        <v>962.38</v>
      </c>
      <c r="K39" s="348">
        <v>1114.97</v>
      </c>
      <c r="L39" s="818">
        <v>1123.5</v>
      </c>
      <c r="M39" s="348">
        <v>12.7</v>
      </c>
      <c r="N39" s="818">
        <v>12.9</v>
      </c>
      <c r="O39" s="264"/>
      <c r="P39" s="186"/>
      <c r="Q39" s="201"/>
    </row>
    <row r="40" spans="1:17" ht="13.5" customHeight="1">
      <c r="A40" s="186"/>
      <c r="B40" s="337"/>
      <c r="C40" s="134" t="s">
        <v>331</v>
      </c>
      <c r="D40" s="288"/>
      <c r="E40" s="288"/>
      <c r="F40" s="288"/>
      <c r="G40" s="288"/>
      <c r="H40" s="288"/>
      <c r="I40" s="252">
        <v>862.3</v>
      </c>
      <c r="J40" s="252">
        <v>886.39</v>
      </c>
      <c r="K40" s="252">
        <v>1083.68</v>
      </c>
      <c r="L40" s="815">
        <v>1115.17</v>
      </c>
      <c r="M40" s="252">
        <v>7.1</v>
      </c>
      <c r="N40" s="815">
        <v>8.4</v>
      </c>
      <c r="O40" s="264"/>
      <c r="P40" s="186"/>
      <c r="Q40" s="201"/>
    </row>
    <row r="41" spans="1:17" ht="13.5" customHeight="1">
      <c r="A41" s="186"/>
      <c r="B41" s="337"/>
      <c r="C41" s="134" t="s">
        <v>330</v>
      </c>
      <c r="D41" s="288"/>
      <c r="E41" s="288"/>
      <c r="F41" s="288"/>
      <c r="G41" s="288"/>
      <c r="H41" s="288"/>
      <c r="I41" s="252">
        <v>870.34</v>
      </c>
      <c r="J41" s="252">
        <v>877.07</v>
      </c>
      <c r="K41" s="252">
        <v>1006.69</v>
      </c>
      <c r="L41" s="815">
        <v>1010.96</v>
      </c>
      <c r="M41" s="252">
        <v>15.1</v>
      </c>
      <c r="N41" s="815">
        <v>15.1</v>
      </c>
      <c r="O41" s="264"/>
      <c r="P41" s="186"/>
      <c r="Q41" s="201"/>
    </row>
    <row r="42" spans="1:17" ht="13.5" customHeight="1">
      <c r="A42" s="186"/>
      <c r="B42" s="337"/>
      <c r="C42" s="134" t="s">
        <v>329</v>
      </c>
      <c r="D42" s="265"/>
      <c r="E42" s="265"/>
      <c r="F42" s="265"/>
      <c r="G42" s="265"/>
      <c r="H42" s="265"/>
      <c r="I42" s="200">
        <v>1865.87</v>
      </c>
      <c r="J42" s="200">
        <v>1861.47</v>
      </c>
      <c r="K42" s="200">
        <v>2713.22</v>
      </c>
      <c r="L42" s="809">
        <v>2639.4</v>
      </c>
      <c r="M42" s="200">
        <v>0</v>
      </c>
      <c r="N42" s="809">
        <v>0.2</v>
      </c>
      <c r="O42" s="264"/>
      <c r="P42" s="186"/>
      <c r="Q42" s="201"/>
    </row>
    <row r="43" spans="1:17" ht="13.5" customHeight="1">
      <c r="A43" s="186"/>
      <c r="B43" s="337"/>
      <c r="C43" s="134" t="s">
        <v>328</v>
      </c>
      <c r="D43" s="265"/>
      <c r="E43" s="265"/>
      <c r="F43" s="265"/>
      <c r="G43" s="265"/>
      <c r="H43" s="265"/>
      <c r="I43" s="252">
        <v>985.97</v>
      </c>
      <c r="J43" s="252">
        <v>983.87</v>
      </c>
      <c r="K43" s="252">
        <v>1194.02</v>
      </c>
      <c r="L43" s="815">
        <v>1194.24</v>
      </c>
      <c r="M43" s="252">
        <v>8</v>
      </c>
      <c r="N43" s="815">
        <v>10.3</v>
      </c>
      <c r="O43" s="264"/>
      <c r="P43" s="186"/>
      <c r="Q43" s="201"/>
    </row>
    <row r="44" spans="1:17" ht="13.5" customHeight="1">
      <c r="A44" s="186"/>
      <c r="B44" s="337"/>
      <c r="C44" s="134" t="s">
        <v>327</v>
      </c>
      <c r="D44" s="265"/>
      <c r="E44" s="265"/>
      <c r="F44" s="265"/>
      <c r="G44" s="265"/>
      <c r="H44" s="265"/>
      <c r="I44" s="200">
        <v>842.98</v>
      </c>
      <c r="J44" s="200">
        <v>871.37</v>
      </c>
      <c r="K44" s="200">
        <v>956.8</v>
      </c>
      <c r="L44" s="809">
        <v>991.84</v>
      </c>
      <c r="M44" s="200">
        <v>12.5</v>
      </c>
      <c r="N44" s="809">
        <v>12.4</v>
      </c>
      <c r="O44" s="264"/>
      <c r="P44" s="186"/>
      <c r="Q44" s="201"/>
    </row>
    <row r="45" spans="1:17" ht="13.5" customHeight="1">
      <c r="A45" s="186"/>
      <c r="B45" s="337"/>
      <c r="C45" s="134" t="s">
        <v>431</v>
      </c>
      <c r="D45" s="265"/>
      <c r="E45" s="265"/>
      <c r="F45" s="265"/>
      <c r="G45" s="265"/>
      <c r="H45" s="265"/>
      <c r="I45" s="252">
        <v>932.09</v>
      </c>
      <c r="J45" s="252">
        <v>939.34</v>
      </c>
      <c r="K45" s="252">
        <v>1067.5999999999999</v>
      </c>
      <c r="L45" s="815">
        <v>1076.4000000000001</v>
      </c>
      <c r="M45" s="252">
        <v>13.1</v>
      </c>
      <c r="N45" s="815">
        <v>14.5</v>
      </c>
      <c r="O45" s="264"/>
      <c r="P45" s="186"/>
      <c r="Q45" s="201"/>
    </row>
    <row r="46" spans="1:17" ht="13.5" customHeight="1">
      <c r="A46" s="186"/>
      <c r="B46" s="337"/>
      <c r="C46" s="134" t="s">
        <v>326</v>
      </c>
      <c r="D46" s="134"/>
      <c r="E46" s="134"/>
      <c r="F46" s="134"/>
      <c r="G46" s="134"/>
      <c r="H46" s="134"/>
      <c r="I46" s="200">
        <v>1121</v>
      </c>
      <c r="J46" s="809" t="s">
        <v>294</v>
      </c>
      <c r="K46" s="809" t="s">
        <v>294</v>
      </c>
      <c r="L46" s="809" t="s">
        <v>294</v>
      </c>
      <c r="M46" s="200">
        <v>4.4000000000000004</v>
      </c>
      <c r="N46" s="809">
        <v>3.4</v>
      </c>
      <c r="O46" s="264"/>
      <c r="P46" s="186"/>
      <c r="Q46" s="201"/>
    </row>
    <row r="47" spans="1:17" ht="13.5" customHeight="1">
      <c r="A47" s="186"/>
      <c r="B47" s="337"/>
      <c r="C47" s="134" t="s">
        <v>325</v>
      </c>
      <c r="D47" s="265"/>
      <c r="E47" s="265"/>
      <c r="F47" s="265"/>
      <c r="G47" s="265"/>
      <c r="H47" s="265"/>
      <c r="I47" s="252">
        <v>718.48</v>
      </c>
      <c r="J47" s="252">
        <v>714.47</v>
      </c>
      <c r="K47" s="252">
        <v>779.39</v>
      </c>
      <c r="L47" s="815">
        <v>771.7</v>
      </c>
      <c r="M47" s="252">
        <v>20</v>
      </c>
      <c r="N47" s="815">
        <v>20.7</v>
      </c>
      <c r="O47" s="264"/>
      <c r="P47" s="186"/>
      <c r="Q47" s="201"/>
    </row>
    <row r="48" spans="1:17" ht="13.5" customHeight="1">
      <c r="A48" s="186"/>
      <c r="B48" s="337"/>
      <c r="C48" s="134" t="s">
        <v>324</v>
      </c>
      <c r="D48" s="265"/>
      <c r="E48" s="265"/>
      <c r="F48" s="265"/>
      <c r="G48" s="265"/>
      <c r="H48" s="265"/>
      <c r="I48" s="200">
        <v>1641.19</v>
      </c>
      <c r="J48" s="200">
        <v>1649.24</v>
      </c>
      <c r="K48" s="200">
        <v>1935.13</v>
      </c>
      <c r="L48" s="809">
        <v>1953.99</v>
      </c>
      <c r="M48" s="200">
        <v>2.5</v>
      </c>
      <c r="N48" s="809">
        <v>2.5</v>
      </c>
      <c r="O48" s="264"/>
      <c r="P48" s="186"/>
      <c r="Q48" s="201"/>
    </row>
    <row r="49" spans="1:19" ht="13.5" customHeight="1">
      <c r="A49" s="186"/>
      <c r="B49" s="337"/>
      <c r="C49" s="134" t="s">
        <v>323</v>
      </c>
      <c r="D49" s="265"/>
      <c r="E49" s="265"/>
      <c r="F49" s="265"/>
      <c r="G49" s="265"/>
      <c r="H49" s="265"/>
      <c r="I49" s="252">
        <v>1628.69</v>
      </c>
      <c r="J49" s="252">
        <v>1652.38</v>
      </c>
      <c r="K49" s="252">
        <v>2332</v>
      </c>
      <c r="L49" s="815">
        <v>2267.85</v>
      </c>
      <c r="M49" s="252">
        <v>0.4</v>
      </c>
      <c r="N49" s="815">
        <v>0.9</v>
      </c>
      <c r="O49" s="264"/>
      <c r="P49" s="186"/>
      <c r="Q49" s="201"/>
      <c r="S49" s="266"/>
    </row>
    <row r="50" spans="1:19" ht="13.5" customHeight="1">
      <c r="A50" s="186"/>
      <c r="B50" s="337"/>
      <c r="C50" s="134" t="s">
        <v>322</v>
      </c>
      <c r="D50" s="265"/>
      <c r="E50" s="265"/>
      <c r="F50" s="265"/>
      <c r="G50" s="265"/>
      <c r="H50" s="265"/>
      <c r="I50" s="200">
        <v>1014.7</v>
      </c>
      <c r="J50" s="200">
        <v>1024.46</v>
      </c>
      <c r="K50" s="200">
        <v>1108.06</v>
      </c>
      <c r="L50" s="809">
        <v>1114.22</v>
      </c>
      <c r="M50" s="200">
        <v>15.7</v>
      </c>
      <c r="N50" s="809">
        <v>16.100000000000001</v>
      </c>
      <c r="O50" s="264"/>
      <c r="P50" s="186"/>
      <c r="Q50" s="201"/>
    </row>
    <row r="51" spans="1:19" ht="13.5" customHeight="1">
      <c r="A51" s="186"/>
      <c r="B51" s="337"/>
      <c r="C51" s="134" t="s">
        <v>321</v>
      </c>
      <c r="D51" s="265"/>
      <c r="E51" s="265"/>
      <c r="F51" s="265"/>
      <c r="G51" s="265"/>
      <c r="H51" s="265"/>
      <c r="I51" s="252">
        <v>1375.07</v>
      </c>
      <c r="J51" s="252">
        <v>1384.86</v>
      </c>
      <c r="K51" s="252">
        <v>1520</v>
      </c>
      <c r="L51" s="815">
        <v>1532.06</v>
      </c>
      <c r="M51" s="252">
        <v>6.7</v>
      </c>
      <c r="N51" s="815">
        <v>6.8</v>
      </c>
      <c r="O51" s="264"/>
      <c r="P51" s="186"/>
      <c r="Q51" s="201"/>
    </row>
    <row r="52" spans="1:19" ht="13.5" customHeight="1">
      <c r="A52" s="186"/>
      <c r="B52" s="337"/>
      <c r="C52" s="134" t="s">
        <v>320</v>
      </c>
      <c r="D52" s="265"/>
      <c r="E52" s="265"/>
      <c r="F52" s="265"/>
      <c r="G52" s="265"/>
      <c r="H52" s="265"/>
      <c r="I52" s="200">
        <v>746.78</v>
      </c>
      <c r="J52" s="200">
        <v>773.87</v>
      </c>
      <c r="K52" s="200">
        <v>879.2</v>
      </c>
      <c r="L52" s="809">
        <v>897.34</v>
      </c>
      <c r="M52" s="200">
        <v>14.2</v>
      </c>
      <c r="N52" s="809">
        <v>14.1</v>
      </c>
      <c r="O52" s="264"/>
      <c r="P52" s="186"/>
      <c r="Q52" s="201"/>
    </row>
    <row r="53" spans="1:19" ht="13.5" customHeight="1">
      <c r="A53" s="186"/>
      <c r="B53" s="337"/>
      <c r="C53" s="134" t="s">
        <v>319</v>
      </c>
      <c r="D53" s="265"/>
      <c r="E53" s="265"/>
      <c r="F53" s="265"/>
      <c r="G53" s="265"/>
      <c r="H53" s="265"/>
      <c r="I53" s="200">
        <v>1194.02</v>
      </c>
      <c r="J53" s="200">
        <v>1207.17</v>
      </c>
      <c r="K53" s="200">
        <v>1283.06</v>
      </c>
      <c r="L53" s="809">
        <v>1296.5999999999999</v>
      </c>
      <c r="M53" s="200">
        <v>5.2</v>
      </c>
      <c r="N53" s="809">
        <v>6.6</v>
      </c>
      <c r="O53" s="264"/>
      <c r="P53" s="186"/>
      <c r="Q53" s="201"/>
    </row>
    <row r="54" spans="1:19" ht="13.5" customHeight="1">
      <c r="A54" s="186"/>
      <c r="B54" s="337"/>
      <c r="C54" s="134" t="s">
        <v>318</v>
      </c>
      <c r="D54" s="265"/>
      <c r="E54" s="265"/>
      <c r="F54" s="265"/>
      <c r="G54" s="265"/>
      <c r="H54" s="265"/>
      <c r="I54" s="200">
        <v>769.62</v>
      </c>
      <c r="J54" s="200">
        <v>778.87</v>
      </c>
      <c r="K54" s="200">
        <v>862.07</v>
      </c>
      <c r="L54" s="809">
        <v>872.59</v>
      </c>
      <c r="M54" s="200">
        <v>13.1</v>
      </c>
      <c r="N54" s="809">
        <v>13.9</v>
      </c>
      <c r="O54" s="264"/>
      <c r="P54" s="186"/>
      <c r="Q54" s="201"/>
      <c r="S54" s="266"/>
    </row>
    <row r="55" spans="1:19" ht="13.5" customHeight="1">
      <c r="A55" s="186"/>
      <c r="B55" s="337"/>
      <c r="C55" s="134" t="s">
        <v>317</v>
      </c>
      <c r="D55" s="265"/>
      <c r="E55" s="265"/>
      <c r="F55" s="265"/>
      <c r="G55" s="265"/>
      <c r="H55" s="265"/>
      <c r="I55" s="200">
        <v>1604.96</v>
      </c>
      <c r="J55" s="200">
        <v>1623.07</v>
      </c>
      <c r="K55" s="200">
        <v>1791.59</v>
      </c>
      <c r="L55" s="809">
        <v>1815.13</v>
      </c>
      <c r="M55" s="200">
        <v>8</v>
      </c>
      <c r="N55" s="809">
        <v>10</v>
      </c>
      <c r="O55" s="264"/>
      <c r="P55" s="186"/>
      <c r="Q55" s="201"/>
    </row>
    <row r="56" spans="1:19" ht="13.5" customHeight="1">
      <c r="A56" s="186"/>
      <c r="B56" s="337"/>
      <c r="C56" s="134" t="s">
        <v>124</v>
      </c>
      <c r="D56" s="265"/>
      <c r="E56" s="265"/>
      <c r="F56" s="265"/>
      <c r="G56" s="265"/>
      <c r="H56" s="265"/>
      <c r="I56" s="200">
        <v>891.07</v>
      </c>
      <c r="J56" s="200">
        <v>946.21</v>
      </c>
      <c r="K56" s="200">
        <v>990.86</v>
      </c>
      <c r="L56" s="809">
        <v>1062.04</v>
      </c>
      <c r="M56" s="200">
        <v>21.3</v>
      </c>
      <c r="N56" s="809">
        <v>19.100000000000001</v>
      </c>
      <c r="O56" s="264"/>
      <c r="P56" s="186"/>
      <c r="Q56" s="201"/>
    </row>
    <row r="57" spans="1:19" ht="6.75" customHeight="1">
      <c r="A57" s="186"/>
      <c r="B57" s="337"/>
      <c r="C57" s="134"/>
      <c r="D57" s="265"/>
      <c r="E57" s="265"/>
      <c r="F57" s="265"/>
      <c r="G57" s="265"/>
      <c r="H57" s="265"/>
      <c r="I57" s="200"/>
      <c r="J57" s="200"/>
      <c r="K57" s="200"/>
      <c r="L57" s="200"/>
      <c r="M57" s="200"/>
      <c r="N57" s="200"/>
      <c r="O57" s="264"/>
      <c r="P57" s="186"/>
      <c r="Q57" s="201"/>
    </row>
    <row r="58" spans="1:19" ht="14.25" customHeight="1">
      <c r="A58" s="186"/>
      <c r="B58" s="337"/>
      <c r="C58" s="263" t="s">
        <v>456</v>
      </c>
      <c r="D58" s="188"/>
      <c r="E58" s="189"/>
      <c r="F58" s="261"/>
      <c r="G58" s="261"/>
      <c r="H58" s="342" t="s">
        <v>447</v>
      </c>
      <c r="I58" s="186"/>
      <c r="J58" s="194"/>
      <c r="K58" s="204"/>
      <c r="L58" s="261"/>
      <c r="M58" s="261"/>
      <c r="N58" s="261"/>
      <c r="O58" s="195"/>
      <c r="P58" s="186"/>
      <c r="S58" s="262"/>
    </row>
    <row r="59" spans="1:19" ht="10.5" customHeight="1">
      <c r="A59" s="186"/>
      <c r="B59" s="337"/>
      <c r="C59" s="262" t="s">
        <v>439</v>
      </c>
      <c r="D59" s="188"/>
      <c r="E59" s="189"/>
      <c r="F59" s="261"/>
      <c r="G59" s="261"/>
      <c r="H59" s="203"/>
      <c r="I59" s="186"/>
      <c r="J59" s="194"/>
      <c r="K59" s="204"/>
      <c r="L59" s="261"/>
      <c r="M59" s="261"/>
      <c r="N59" s="261"/>
      <c r="O59" s="195"/>
      <c r="P59" s="186"/>
    </row>
    <row r="60" spans="1:19" ht="19.5" customHeight="1">
      <c r="A60" s="186"/>
      <c r="B60" s="337"/>
      <c r="C60" s="1477" t="s">
        <v>440</v>
      </c>
      <c r="D60" s="1477"/>
      <c r="E60" s="1477"/>
      <c r="F60" s="1477"/>
      <c r="G60" s="1477"/>
      <c r="H60" s="1477"/>
      <c r="I60" s="1477"/>
      <c r="J60" s="1477"/>
      <c r="K60" s="1477"/>
      <c r="L60" s="1477"/>
      <c r="M60" s="1477"/>
      <c r="N60" s="1477"/>
      <c r="O60" s="195"/>
      <c r="P60" s="186"/>
    </row>
    <row r="61" spans="1:19" ht="2.25" customHeight="1">
      <c r="A61" s="186"/>
      <c r="B61" s="337"/>
      <c r="C61" s="285"/>
      <c r="D61" s="285"/>
      <c r="E61" s="285"/>
      <c r="F61" s="285"/>
      <c r="G61" s="285"/>
      <c r="H61" s="285"/>
      <c r="I61" s="285"/>
      <c r="J61" s="285"/>
      <c r="K61" s="285"/>
      <c r="L61" s="285"/>
      <c r="M61" s="285"/>
      <c r="N61" s="285"/>
      <c r="O61" s="195"/>
      <c r="P61" s="186"/>
    </row>
    <row r="62" spans="1:19">
      <c r="A62" s="186"/>
      <c r="B62" s="341">
        <v>14</v>
      </c>
      <c r="C62" s="1467" t="s">
        <v>571</v>
      </c>
      <c r="D62" s="1467"/>
      <c r="E62" s="188"/>
      <c r="F62" s="188"/>
      <c r="G62" s="188"/>
      <c r="H62" s="188"/>
      <c r="I62" s="188"/>
      <c r="J62" s="188"/>
      <c r="K62" s="188"/>
      <c r="L62" s="188"/>
      <c r="M62" s="188"/>
      <c r="N62" s="188"/>
      <c r="P62" s="186"/>
    </row>
    <row r="65" spans="6:15">
      <c r="F65" s="201"/>
    </row>
    <row r="70" spans="6:15" ht="4.5" customHeight="1"/>
    <row r="73" spans="6:15" ht="8.25" customHeight="1"/>
    <row r="75" spans="6:15" ht="9" customHeight="1">
      <c r="O75" s="205"/>
    </row>
    <row r="76" spans="6:15" ht="8.25" customHeight="1">
      <c r="N76" s="1312"/>
      <c r="O76" s="1312"/>
    </row>
    <row r="77" spans="6:15" ht="9.75" customHeight="1"/>
  </sheetData>
  <mergeCells count="27">
    <mergeCell ref="M34:N34"/>
    <mergeCell ref="L1:O1"/>
    <mergeCell ref="C5:D6"/>
    <mergeCell ref="C8:F10"/>
    <mergeCell ref="H8:H10"/>
    <mergeCell ref="I8:I10"/>
    <mergeCell ref="J8:J10"/>
    <mergeCell ref="K8:K10"/>
    <mergeCell ref="L8:L10"/>
    <mergeCell ref="M8:M10"/>
    <mergeCell ref="N8:N10"/>
    <mergeCell ref="C62:D62"/>
    <mergeCell ref="N76:O76"/>
    <mergeCell ref="M16:N16"/>
    <mergeCell ref="K16:L16"/>
    <mergeCell ref="I16:J16"/>
    <mergeCell ref="C35:N35"/>
    <mergeCell ref="C36:D37"/>
    <mergeCell ref="I37:J37"/>
    <mergeCell ref="K37:L37"/>
    <mergeCell ref="M37:N37"/>
    <mergeCell ref="C60:N60"/>
    <mergeCell ref="C15:D16"/>
    <mergeCell ref="C31:F31"/>
    <mergeCell ref="G34:H34"/>
    <mergeCell ref="I34:J34"/>
    <mergeCell ref="K34:L34"/>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sheetPr>
    <tabColor theme="7"/>
  </sheetPr>
  <dimension ref="A1:IG88"/>
  <sheetViews>
    <sheetView workbookViewId="0"/>
  </sheetViews>
  <sheetFormatPr defaultRowHeight="12.75"/>
  <cols>
    <col min="1" max="1" width="1" style="126" customWidth="1"/>
    <col min="2" max="2" width="2.5703125" style="126" customWidth="1"/>
    <col min="3" max="3" width="2.28515625" style="126" customWidth="1"/>
    <col min="4" max="4" width="38.5703125" style="126" customWidth="1"/>
    <col min="5" max="9" width="10.85546875" style="126" customWidth="1"/>
    <col min="10" max="10" width="2.5703125" style="126" customWidth="1"/>
    <col min="11" max="11" width="1" style="126" customWidth="1"/>
    <col min="12" max="16384" width="9.140625" style="126"/>
  </cols>
  <sheetData>
    <row r="1" spans="1:13" ht="13.5" customHeight="1">
      <c r="A1" s="4"/>
      <c r="B1" s="1498" t="s">
        <v>395</v>
      </c>
      <c r="C1" s="1498"/>
      <c r="D1" s="1498"/>
      <c r="E1" s="311"/>
      <c r="F1" s="311"/>
      <c r="G1" s="311"/>
      <c r="H1" s="311"/>
      <c r="I1" s="311"/>
      <c r="J1" s="362"/>
      <c r="K1" s="4"/>
    </row>
    <row r="2" spans="1:13" ht="6" customHeight="1">
      <c r="A2" s="4"/>
      <c r="B2" s="1416"/>
      <c r="C2" s="1416"/>
      <c r="D2" s="1416"/>
      <c r="E2" s="8"/>
      <c r="F2" s="8"/>
      <c r="G2" s="8"/>
      <c r="H2" s="8"/>
      <c r="I2" s="8"/>
      <c r="J2" s="770"/>
      <c r="K2" s="4"/>
    </row>
    <row r="3" spans="1:13" ht="13.5" customHeight="1" thickBot="1">
      <c r="A3" s="4"/>
      <c r="B3" s="8"/>
      <c r="C3" s="8"/>
      <c r="D3" s="8"/>
      <c r="E3" s="1081"/>
      <c r="F3" s="1081"/>
      <c r="G3" s="1081"/>
      <c r="H3" s="1081"/>
      <c r="I3" s="1081" t="s">
        <v>72</v>
      </c>
      <c r="J3" s="308"/>
      <c r="K3" s="4"/>
    </row>
    <row r="4" spans="1:13" s="12" customFormat="1" ht="13.5" customHeight="1" thickBot="1">
      <c r="A4" s="11"/>
      <c r="B4" s="19"/>
      <c r="C4" s="1491" t="s">
        <v>454</v>
      </c>
      <c r="D4" s="1492"/>
      <c r="E4" s="1492"/>
      <c r="F4" s="1492"/>
      <c r="G4" s="1492"/>
      <c r="H4" s="1492"/>
      <c r="I4" s="1493"/>
      <c r="J4" s="308"/>
      <c r="K4" s="11"/>
    </row>
    <row r="5" spans="1:13" ht="4.5" customHeight="1">
      <c r="A5" s="4"/>
      <c r="B5" s="8"/>
      <c r="C5" s="1494" t="s">
        <v>89</v>
      </c>
      <c r="D5" s="1495"/>
      <c r="E5" s="1083"/>
      <c r="F5" s="1083"/>
      <c r="G5" s="1083"/>
      <c r="H5" s="1083"/>
      <c r="I5" s="1083"/>
      <c r="J5" s="308"/>
      <c r="K5" s="4"/>
    </row>
    <row r="6" spans="1:13" ht="15.75" customHeight="1">
      <c r="A6" s="4"/>
      <c r="B6" s="8"/>
      <c r="C6" s="1494"/>
      <c r="D6" s="1495"/>
      <c r="E6" s="1496" t="s">
        <v>453</v>
      </c>
      <c r="F6" s="1496"/>
      <c r="G6" s="1496"/>
      <c r="H6" s="1496"/>
      <c r="I6" s="1084"/>
      <c r="J6" s="308"/>
      <c r="K6" s="4"/>
    </row>
    <row r="7" spans="1:13" ht="13.5" customHeight="1">
      <c r="A7" s="4"/>
      <c r="B7" s="8"/>
      <c r="C7" s="1495"/>
      <c r="D7" s="1495"/>
      <c r="E7" s="1490">
        <v>2012</v>
      </c>
      <c r="F7" s="1490"/>
      <c r="G7" s="1490"/>
      <c r="H7" s="1489">
        <v>2013</v>
      </c>
      <c r="I7" s="1490"/>
      <c r="J7" s="308"/>
      <c r="K7" s="4"/>
    </row>
    <row r="8" spans="1:13" ht="13.5" customHeight="1">
      <c r="A8" s="4"/>
      <c r="B8" s="8"/>
      <c r="C8" s="772"/>
      <c r="D8" s="772"/>
      <c r="E8" s="1082" t="s">
        <v>106</v>
      </c>
      <c r="F8" s="1082" t="s">
        <v>103</v>
      </c>
      <c r="G8" s="1082" t="s">
        <v>100</v>
      </c>
      <c r="H8" s="1072" t="s">
        <v>97</v>
      </c>
      <c r="I8" s="1082" t="s">
        <v>106</v>
      </c>
      <c r="J8" s="308"/>
      <c r="K8" s="4"/>
    </row>
    <row r="9" spans="1:13" s="776" customFormat="1" ht="23.25" customHeight="1">
      <c r="A9" s="773"/>
      <c r="B9" s="774"/>
      <c r="C9" s="1487" t="s">
        <v>70</v>
      </c>
      <c r="D9" s="1487"/>
      <c r="E9" s="775">
        <v>5.24</v>
      </c>
      <c r="F9" s="775">
        <v>5.23</v>
      </c>
      <c r="G9" s="775">
        <v>5.27</v>
      </c>
      <c r="H9" s="775">
        <v>5.28</v>
      </c>
      <c r="I9" s="1066">
        <v>5.32</v>
      </c>
      <c r="J9" s="905"/>
      <c r="K9" s="773"/>
      <c r="M9" s="778"/>
    </row>
    <row r="10" spans="1:13" ht="18.75" customHeight="1">
      <c r="A10" s="4"/>
      <c r="B10" s="8"/>
      <c r="C10" s="288" t="s">
        <v>410</v>
      </c>
      <c r="D10" s="18"/>
      <c r="E10" s="252">
        <v>12.2</v>
      </c>
      <c r="F10" s="252">
        <v>12.01</v>
      </c>
      <c r="G10" s="252">
        <v>12.14</v>
      </c>
      <c r="H10" s="252">
        <v>12.27</v>
      </c>
      <c r="I10" s="1067">
        <v>12.38</v>
      </c>
      <c r="J10" s="905"/>
      <c r="K10" s="4"/>
    </row>
    <row r="11" spans="1:13" ht="18.75" customHeight="1">
      <c r="A11" s="4"/>
      <c r="B11" s="8"/>
      <c r="C11" s="288" t="s">
        <v>305</v>
      </c>
      <c r="D11" s="32"/>
      <c r="E11" s="252">
        <v>7.29</v>
      </c>
      <c r="F11" s="252">
        <v>7.22</v>
      </c>
      <c r="G11" s="252">
        <v>7.18</v>
      </c>
      <c r="H11" s="252">
        <v>7.17</v>
      </c>
      <c r="I11" s="1067">
        <v>7.25</v>
      </c>
      <c r="J11" s="905"/>
      <c r="K11" s="4"/>
    </row>
    <row r="12" spans="1:13" ht="18.75" customHeight="1">
      <c r="A12" s="4"/>
      <c r="B12" s="8"/>
      <c r="C12" s="288" t="s">
        <v>306</v>
      </c>
      <c r="D12" s="32"/>
      <c r="E12" s="252">
        <v>4.2</v>
      </c>
      <c r="F12" s="252">
        <v>4.21</v>
      </c>
      <c r="G12" s="252">
        <v>4.2</v>
      </c>
      <c r="H12" s="252">
        <v>4.22</v>
      </c>
      <c r="I12" s="1067">
        <v>4.2</v>
      </c>
      <c r="J12" s="905"/>
      <c r="K12" s="4"/>
    </row>
    <row r="13" spans="1:13" ht="18.75" customHeight="1">
      <c r="A13" s="4"/>
      <c r="B13" s="8"/>
      <c r="C13" s="288" t="s">
        <v>88</v>
      </c>
      <c r="D13" s="18"/>
      <c r="E13" s="252">
        <v>4.0999999999999996</v>
      </c>
      <c r="F13" s="252">
        <v>4.0999999999999996</v>
      </c>
      <c r="G13" s="252">
        <v>4.0999999999999996</v>
      </c>
      <c r="H13" s="252">
        <v>4.09</v>
      </c>
      <c r="I13" s="1067">
        <v>4.1900000000000004</v>
      </c>
      <c r="J13" s="771"/>
      <c r="K13" s="4"/>
    </row>
    <row r="14" spans="1:13" ht="18.75" customHeight="1">
      <c r="A14" s="4"/>
      <c r="B14" s="8"/>
      <c r="C14" s="288" t="s">
        <v>307</v>
      </c>
      <c r="D14" s="32"/>
      <c r="E14" s="252">
        <v>4.3</v>
      </c>
      <c r="F14" s="252">
        <v>4.37</v>
      </c>
      <c r="G14" s="252">
        <v>4.4000000000000004</v>
      </c>
      <c r="H14" s="252">
        <v>4.3</v>
      </c>
      <c r="I14" s="1067">
        <v>4.43</v>
      </c>
      <c r="J14" s="771"/>
      <c r="K14" s="4"/>
    </row>
    <row r="15" spans="1:13" ht="18.75" customHeight="1">
      <c r="A15" s="4"/>
      <c r="B15" s="8"/>
      <c r="C15" s="288" t="s">
        <v>87</v>
      </c>
      <c r="D15" s="32"/>
      <c r="E15" s="252">
        <v>4.4000000000000004</v>
      </c>
      <c r="F15" s="252">
        <v>4.41</v>
      </c>
      <c r="G15" s="252">
        <v>4.4000000000000004</v>
      </c>
      <c r="H15" s="252">
        <v>4.38</v>
      </c>
      <c r="I15" s="1067">
        <v>4.1500000000000004</v>
      </c>
      <c r="J15" s="771"/>
      <c r="K15" s="4"/>
    </row>
    <row r="16" spans="1:13" ht="18.75" customHeight="1">
      <c r="A16" s="4"/>
      <c r="B16" s="8"/>
      <c r="C16" s="288" t="s">
        <v>308</v>
      </c>
      <c r="D16" s="32"/>
      <c r="E16" s="252">
        <v>4.3</v>
      </c>
      <c r="F16" s="252">
        <v>4.28</v>
      </c>
      <c r="G16" s="252">
        <v>4.4000000000000004</v>
      </c>
      <c r="H16" s="252">
        <v>4.37</v>
      </c>
      <c r="I16" s="1067">
        <v>4.21</v>
      </c>
      <c r="J16" s="771"/>
      <c r="K16" s="4"/>
    </row>
    <row r="17" spans="1:13" ht="18.75" customHeight="1">
      <c r="A17" s="4"/>
      <c r="B17" s="8"/>
      <c r="C17" s="288" t="s">
        <v>86</v>
      </c>
      <c r="D17" s="32"/>
      <c r="E17" s="252">
        <v>4.4000000000000004</v>
      </c>
      <c r="F17" s="252">
        <v>4.3</v>
      </c>
      <c r="G17" s="252">
        <v>4.26</v>
      </c>
      <c r="H17" s="252">
        <v>4.3</v>
      </c>
      <c r="I17" s="1067">
        <v>4.22</v>
      </c>
      <c r="J17" s="771"/>
      <c r="K17" s="4"/>
    </row>
    <row r="18" spans="1:13" ht="18.75" customHeight="1">
      <c r="A18" s="4"/>
      <c r="B18" s="8"/>
      <c r="C18" s="288" t="s">
        <v>85</v>
      </c>
      <c r="D18" s="32"/>
      <c r="E18" s="252">
        <v>4.8</v>
      </c>
      <c r="F18" s="252">
        <v>4.9000000000000004</v>
      </c>
      <c r="G18" s="252">
        <v>4.9000000000000004</v>
      </c>
      <c r="H18" s="252">
        <v>4.88</v>
      </c>
      <c r="I18" s="1067">
        <v>4.83</v>
      </c>
      <c r="J18" s="771"/>
      <c r="K18" s="4"/>
    </row>
    <row r="19" spans="1:13" ht="18.75" customHeight="1">
      <c r="A19" s="4"/>
      <c r="B19" s="8"/>
      <c r="C19" s="288" t="s">
        <v>309</v>
      </c>
      <c r="D19" s="32"/>
      <c r="E19" s="252">
        <v>4.4000000000000004</v>
      </c>
      <c r="F19" s="252">
        <v>4.34</v>
      </c>
      <c r="G19" s="252">
        <v>4.33</v>
      </c>
      <c r="H19" s="252">
        <v>4.37</v>
      </c>
      <c r="I19" s="1067">
        <v>4.38</v>
      </c>
      <c r="J19" s="771"/>
      <c r="K19" s="4"/>
    </row>
    <row r="20" spans="1:13" ht="18.75" customHeight="1">
      <c r="A20" s="4"/>
      <c r="B20" s="8"/>
      <c r="C20" s="288" t="s">
        <v>84</v>
      </c>
      <c r="D20" s="18"/>
      <c r="E20" s="252">
        <v>4.96</v>
      </c>
      <c r="F20" s="252">
        <v>4.91</v>
      </c>
      <c r="G20" s="252">
        <v>5</v>
      </c>
      <c r="H20" s="252">
        <v>5</v>
      </c>
      <c r="I20" s="1067">
        <v>5.26</v>
      </c>
      <c r="J20" s="771"/>
      <c r="K20" s="4"/>
    </row>
    <row r="21" spans="1:13" ht="18.75" customHeight="1">
      <c r="A21" s="4"/>
      <c r="B21" s="8"/>
      <c r="C21" s="288" t="s">
        <v>310</v>
      </c>
      <c r="D21" s="32"/>
      <c r="E21" s="252">
        <v>5.04</v>
      </c>
      <c r="F21" s="252">
        <v>5</v>
      </c>
      <c r="G21" s="252">
        <v>5.05</v>
      </c>
      <c r="H21" s="252">
        <v>5</v>
      </c>
      <c r="I21" s="1067">
        <v>5.07</v>
      </c>
      <c r="J21" s="771"/>
      <c r="K21" s="4"/>
    </row>
    <row r="22" spans="1:13" ht="18.75" customHeight="1">
      <c r="A22" s="4"/>
      <c r="B22" s="8"/>
      <c r="C22" s="288" t="s">
        <v>311</v>
      </c>
      <c r="D22" s="32"/>
      <c r="E22" s="252">
        <v>4.7</v>
      </c>
      <c r="F22" s="252">
        <v>4.75</v>
      </c>
      <c r="G22" s="252">
        <v>4.78</v>
      </c>
      <c r="H22" s="252">
        <v>4.78</v>
      </c>
      <c r="I22" s="1067">
        <v>4.74</v>
      </c>
      <c r="J22" s="771"/>
      <c r="K22" s="4"/>
    </row>
    <row r="23" spans="1:13" ht="18.75" customHeight="1">
      <c r="A23" s="4"/>
      <c r="B23" s="8"/>
      <c r="C23" s="288" t="s">
        <v>426</v>
      </c>
      <c r="D23" s="32"/>
      <c r="E23" s="252">
        <v>4.5999999999999996</v>
      </c>
      <c r="F23" s="252">
        <v>4.5999999999999996</v>
      </c>
      <c r="G23" s="252">
        <v>4.5999999999999996</v>
      </c>
      <c r="H23" s="252">
        <v>4.66</v>
      </c>
      <c r="I23" s="1067">
        <v>4.6900000000000004</v>
      </c>
      <c r="J23" s="771"/>
      <c r="K23" s="4"/>
    </row>
    <row r="24" spans="1:13" ht="18.75" customHeight="1">
      <c r="A24" s="4"/>
      <c r="B24" s="8"/>
      <c r="C24" s="288" t="s">
        <v>427</v>
      </c>
      <c r="D24" s="32"/>
      <c r="E24" s="252">
        <v>3.81</v>
      </c>
      <c r="F24" s="252">
        <v>3.89</v>
      </c>
      <c r="G24" s="252">
        <v>4</v>
      </c>
      <c r="H24" s="252">
        <v>3.98</v>
      </c>
      <c r="I24" s="1067">
        <v>4.01</v>
      </c>
      <c r="J24" s="771"/>
      <c r="K24" s="4"/>
    </row>
    <row r="25" spans="1:13" ht="26.25" customHeight="1" thickBot="1">
      <c r="A25" s="4"/>
      <c r="B25" s="8"/>
      <c r="C25" s="1085"/>
      <c r="D25" s="1085"/>
      <c r="E25" s="777"/>
      <c r="F25" s="777"/>
      <c r="G25" s="777"/>
      <c r="H25" s="777"/>
      <c r="I25" s="777"/>
      <c r="J25" s="771"/>
      <c r="K25" s="4"/>
    </row>
    <row r="26" spans="1:13" s="12" customFormat="1" ht="13.5" customHeight="1" thickBot="1">
      <c r="A26" s="11"/>
      <c r="B26" s="19"/>
      <c r="C26" s="1491" t="s">
        <v>455</v>
      </c>
      <c r="D26" s="1492"/>
      <c r="E26" s="1492"/>
      <c r="F26" s="1492"/>
      <c r="G26" s="1492"/>
      <c r="H26" s="1492"/>
      <c r="I26" s="1493"/>
      <c r="J26" s="771"/>
      <c r="K26" s="11"/>
    </row>
    <row r="27" spans="1:13" ht="4.5" customHeight="1">
      <c r="A27" s="4"/>
      <c r="B27" s="8"/>
      <c r="C27" s="1494" t="s">
        <v>89</v>
      </c>
      <c r="D27" s="1495"/>
      <c r="E27" s="1085"/>
      <c r="F27" s="1085"/>
      <c r="G27" s="1085"/>
      <c r="H27" s="1085"/>
      <c r="I27" s="1085"/>
      <c r="J27" s="771"/>
      <c r="K27" s="4"/>
    </row>
    <row r="28" spans="1:13" ht="15.75" customHeight="1">
      <c r="A28" s="4"/>
      <c r="B28" s="8"/>
      <c r="C28" s="1494"/>
      <c r="D28" s="1495"/>
      <c r="E28" s="1496" t="s">
        <v>464</v>
      </c>
      <c r="F28" s="1496"/>
      <c r="G28" s="1496"/>
      <c r="H28" s="1496"/>
      <c r="I28" s="1084"/>
      <c r="J28" s="308"/>
      <c r="K28" s="4"/>
    </row>
    <row r="29" spans="1:13" ht="13.5" customHeight="1">
      <c r="A29" s="4"/>
      <c r="B29" s="8"/>
      <c r="C29" s="1495"/>
      <c r="D29" s="1495"/>
      <c r="E29" s="1490">
        <v>2012</v>
      </c>
      <c r="F29" s="1490"/>
      <c r="G29" s="1490"/>
      <c r="H29" s="1489">
        <v>2013</v>
      </c>
      <c r="I29" s="1490"/>
      <c r="J29" s="308"/>
      <c r="K29" s="4"/>
    </row>
    <row r="30" spans="1:13" ht="13.5" customHeight="1">
      <c r="A30" s="4"/>
      <c r="B30" s="8"/>
      <c r="C30" s="772"/>
      <c r="D30" s="772"/>
      <c r="E30" s="1082" t="s">
        <v>106</v>
      </c>
      <c r="F30" s="1082" t="s">
        <v>103</v>
      </c>
      <c r="G30" s="1082" t="s">
        <v>100</v>
      </c>
      <c r="H30" s="1072" t="s">
        <v>97</v>
      </c>
      <c r="I30" s="1082" t="s">
        <v>106</v>
      </c>
      <c r="J30" s="308"/>
      <c r="K30" s="4"/>
    </row>
    <row r="31" spans="1:13" s="776" customFormat="1" ht="23.25" customHeight="1">
      <c r="A31" s="773"/>
      <c r="B31" s="774"/>
      <c r="C31" s="1487" t="s">
        <v>70</v>
      </c>
      <c r="D31" s="1487"/>
      <c r="E31" s="1066">
        <v>907.79</v>
      </c>
      <c r="F31" s="1066">
        <v>905.58</v>
      </c>
      <c r="G31" s="1066">
        <v>913.08</v>
      </c>
      <c r="H31" s="1066">
        <v>915</v>
      </c>
      <c r="I31" s="1066">
        <v>920.93</v>
      </c>
      <c r="J31" s="905"/>
      <c r="K31" s="773"/>
      <c r="M31" s="778"/>
    </row>
    <row r="32" spans="1:13" ht="18.75" customHeight="1">
      <c r="A32" s="4"/>
      <c r="B32" s="8"/>
      <c r="C32" s="288" t="s">
        <v>410</v>
      </c>
      <c r="D32" s="18"/>
      <c r="E32" s="1067">
        <v>2099.04</v>
      </c>
      <c r="F32" s="1067">
        <v>2064.5100000000002</v>
      </c>
      <c r="G32" s="1067">
        <v>2082.64</v>
      </c>
      <c r="H32" s="1067">
        <v>2107.2600000000002</v>
      </c>
      <c r="I32" s="1067">
        <v>2124.16</v>
      </c>
      <c r="J32" s="905"/>
      <c r="K32" s="4"/>
    </row>
    <row r="33" spans="1:241" ht="18.75" customHeight="1">
      <c r="A33" s="4"/>
      <c r="B33" s="8"/>
      <c r="C33" s="288" t="s">
        <v>305</v>
      </c>
      <c r="D33" s="32"/>
      <c r="E33" s="1067">
        <v>1262.6500000000001</v>
      </c>
      <c r="F33" s="1067">
        <v>1250.71</v>
      </c>
      <c r="G33" s="1067">
        <v>1243.6600000000001</v>
      </c>
      <c r="H33" s="1067">
        <v>1242.95</v>
      </c>
      <c r="I33" s="1067">
        <v>1254.8900000000001</v>
      </c>
      <c r="J33" s="905"/>
      <c r="K33" s="4"/>
    </row>
    <row r="34" spans="1:241" ht="18.75" customHeight="1">
      <c r="A34" s="4"/>
      <c r="B34" s="8"/>
      <c r="C34" s="288" t="s">
        <v>306</v>
      </c>
      <c r="D34" s="32"/>
      <c r="E34" s="1067">
        <v>726.21</v>
      </c>
      <c r="F34" s="1067">
        <v>728.85</v>
      </c>
      <c r="G34" s="1067">
        <v>727.99</v>
      </c>
      <c r="H34" s="1067">
        <v>730.14</v>
      </c>
      <c r="I34" s="1067">
        <v>726.77</v>
      </c>
      <c r="J34" s="905"/>
      <c r="K34" s="4"/>
    </row>
    <row r="35" spans="1:241" ht="18.75" customHeight="1">
      <c r="A35" s="4"/>
      <c r="B35" s="8"/>
      <c r="C35" s="288" t="s">
        <v>88</v>
      </c>
      <c r="D35" s="18"/>
      <c r="E35" s="1067">
        <v>716.48</v>
      </c>
      <c r="F35" s="1067">
        <v>710.74</v>
      </c>
      <c r="G35" s="1067">
        <v>711.07</v>
      </c>
      <c r="H35" s="1067">
        <v>709.32</v>
      </c>
      <c r="I35" s="1067">
        <v>725.26</v>
      </c>
      <c r="J35" s="771"/>
      <c r="K35" s="4"/>
    </row>
    <row r="36" spans="1:241" ht="18.75" customHeight="1">
      <c r="A36" s="4"/>
      <c r="B36" s="8"/>
      <c r="C36" s="288" t="s">
        <v>307</v>
      </c>
      <c r="D36" s="32"/>
      <c r="E36" s="1067">
        <v>745.2</v>
      </c>
      <c r="F36" s="1067">
        <v>757.77</v>
      </c>
      <c r="G36" s="1067">
        <v>760.41</v>
      </c>
      <c r="H36" s="1067">
        <v>747.03</v>
      </c>
      <c r="I36" s="1067">
        <v>767.94</v>
      </c>
      <c r="J36" s="771"/>
      <c r="K36" s="4"/>
    </row>
    <row r="37" spans="1:241" ht="18.75" customHeight="1">
      <c r="A37" s="4"/>
      <c r="B37" s="8"/>
      <c r="C37" s="288" t="s">
        <v>87</v>
      </c>
      <c r="D37" s="32"/>
      <c r="E37" s="1067">
        <v>754.19</v>
      </c>
      <c r="F37" s="1067">
        <v>764.13</v>
      </c>
      <c r="G37" s="1067">
        <v>754.17</v>
      </c>
      <c r="H37" s="1067">
        <v>758.67</v>
      </c>
      <c r="I37" s="1067">
        <v>719.5</v>
      </c>
      <c r="J37" s="771"/>
      <c r="K37" s="4"/>
    </row>
    <row r="38" spans="1:241" ht="18.75" customHeight="1">
      <c r="A38" s="4"/>
      <c r="B38" s="8"/>
      <c r="C38" s="288" t="s">
        <v>308</v>
      </c>
      <c r="D38" s="32"/>
      <c r="E38" s="1067">
        <v>745.94</v>
      </c>
      <c r="F38" s="1067">
        <v>743.35</v>
      </c>
      <c r="G38" s="1067">
        <v>761.1</v>
      </c>
      <c r="H38" s="1067">
        <v>756.62</v>
      </c>
      <c r="I38" s="1067">
        <v>729.93</v>
      </c>
      <c r="J38" s="771"/>
      <c r="K38" s="4"/>
    </row>
    <row r="39" spans="1:241" ht="18.75" customHeight="1">
      <c r="A39" s="4"/>
      <c r="B39" s="8"/>
      <c r="C39" s="288" t="s">
        <v>86</v>
      </c>
      <c r="D39" s="32"/>
      <c r="E39" s="1067">
        <v>753.58</v>
      </c>
      <c r="F39" s="1067">
        <v>746.5</v>
      </c>
      <c r="G39" s="1067">
        <v>738.36</v>
      </c>
      <c r="H39" s="1067">
        <v>739.42</v>
      </c>
      <c r="I39" s="1067">
        <v>730.99</v>
      </c>
      <c r="J39" s="771"/>
      <c r="K39" s="4"/>
    </row>
    <row r="40" spans="1:241" ht="18.75" customHeight="1">
      <c r="A40" s="4"/>
      <c r="B40" s="8"/>
      <c r="C40" s="288" t="s">
        <v>85</v>
      </c>
      <c r="D40" s="32"/>
      <c r="E40" s="1067">
        <v>825.55</v>
      </c>
      <c r="F40" s="1067">
        <v>839.52</v>
      </c>
      <c r="G40" s="1067">
        <v>849.1</v>
      </c>
      <c r="H40" s="1067">
        <v>845.06</v>
      </c>
      <c r="I40" s="1067">
        <v>836.17</v>
      </c>
      <c r="J40" s="771"/>
      <c r="K40" s="4"/>
    </row>
    <row r="41" spans="1:241" ht="18.75" customHeight="1">
      <c r="A41" s="4"/>
      <c r="B41" s="8"/>
      <c r="C41" s="288" t="s">
        <v>309</v>
      </c>
      <c r="D41" s="32"/>
      <c r="E41" s="1067">
        <v>753.41</v>
      </c>
      <c r="F41" s="1067">
        <v>750.72</v>
      </c>
      <c r="G41" s="1067">
        <v>749.65</v>
      </c>
      <c r="H41" s="1067">
        <v>755.97</v>
      </c>
      <c r="I41" s="1067">
        <v>758.05</v>
      </c>
      <c r="J41" s="771"/>
      <c r="K41" s="4"/>
    </row>
    <row r="42" spans="1:241" ht="18.75" customHeight="1">
      <c r="A42" s="4"/>
      <c r="B42" s="8"/>
      <c r="C42" s="288" t="s">
        <v>84</v>
      </c>
      <c r="D42" s="18"/>
      <c r="E42" s="1067">
        <v>858.95</v>
      </c>
      <c r="F42" s="1067">
        <v>851.63</v>
      </c>
      <c r="G42" s="1067">
        <v>866.49</v>
      </c>
      <c r="H42" s="1067">
        <v>870.31</v>
      </c>
      <c r="I42" s="1067">
        <v>910.88</v>
      </c>
      <c r="J42" s="771"/>
      <c r="K42" s="4"/>
    </row>
    <row r="43" spans="1:241" ht="18.75" customHeight="1">
      <c r="A43" s="4"/>
      <c r="B43" s="8"/>
      <c r="C43" s="288" t="s">
        <v>310</v>
      </c>
      <c r="D43" s="32"/>
      <c r="E43" s="1067">
        <v>873.07</v>
      </c>
      <c r="F43" s="1067">
        <v>865.7</v>
      </c>
      <c r="G43" s="1067">
        <v>875.8</v>
      </c>
      <c r="H43" s="1067">
        <v>862</v>
      </c>
      <c r="I43" s="1067">
        <v>878.1</v>
      </c>
      <c r="J43" s="771"/>
      <c r="K43" s="4"/>
    </row>
    <row r="44" spans="1:241" ht="18.75" customHeight="1">
      <c r="A44" s="4"/>
      <c r="B44" s="8"/>
      <c r="C44" s="288" t="s">
        <v>311</v>
      </c>
      <c r="D44" s="32"/>
      <c r="E44" s="1067">
        <v>818.98</v>
      </c>
      <c r="F44" s="1067">
        <v>822.67</v>
      </c>
      <c r="G44" s="1067">
        <v>827.32</v>
      </c>
      <c r="H44" s="1067">
        <v>827.86</v>
      </c>
      <c r="I44" s="1067">
        <v>821.27</v>
      </c>
      <c r="J44" s="771"/>
      <c r="K44" s="4"/>
    </row>
    <row r="45" spans="1:241" ht="18.75" customHeight="1">
      <c r="A45" s="4"/>
      <c r="B45" s="8"/>
      <c r="C45" s="288" t="s">
        <v>426</v>
      </c>
      <c r="D45" s="32"/>
      <c r="E45" s="1067">
        <v>799.42</v>
      </c>
      <c r="F45" s="1067">
        <v>804.62</v>
      </c>
      <c r="G45" s="1067">
        <v>804.97</v>
      </c>
      <c r="H45" s="1067">
        <v>807.9</v>
      </c>
      <c r="I45" s="1067">
        <v>813.01</v>
      </c>
      <c r="J45" s="771"/>
      <c r="K45" s="4"/>
    </row>
    <row r="46" spans="1:241" ht="18.75" customHeight="1">
      <c r="A46" s="4"/>
      <c r="B46" s="8"/>
      <c r="C46" s="288" t="s">
        <v>427</v>
      </c>
      <c r="D46" s="32"/>
      <c r="E46" s="1067">
        <v>659.47</v>
      </c>
      <c r="F46" s="1067">
        <v>673.54</v>
      </c>
      <c r="G46" s="1067">
        <v>692.35</v>
      </c>
      <c r="H46" s="1067">
        <v>689.29</v>
      </c>
      <c r="I46" s="1067">
        <v>694.76</v>
      </c>
      <c r="J46" s="771"/>
      <c r="K46" s="4"/>
    </row>
    <row r="47" spans="1:241" s="779" customFormat="1" ht="17.25" customHeight="1">
      <c r="A47" s="1080"/>
      <c r="B47" s="1080"/>
      <c r="C47" s="1488" t="s">
        <v>411</v>
      </c>
      <c r="D47" s="1488"/>
      <c r="E47" s="1488"/>
      <c r="F47" s="1488"/>
      <c r="G47" s="1488"/>
      <c r="H47" s="1488"/>
      <c r="I47" s="1488"/>
      <c r="J47" s="906"/>
      <c r="K47" s="1080"/>
      <c r="L47" s="1080"/>
      <c r="M47" s="1080"/>
      <c r="N47" s="1080"/>
      <c r="O47" s="1080"/>
      <c r="P47" s="1080"/>
      <c r="Q47" s="1080"/>
      <c r="R47" s="1080"/>
      <c r="S47" s="1080"/>
      <c r="T47" s="1080"/>
      <c r="U47" s="1080"/>
      <c r="V47" s="1080"/>
      <c r="W47" s="1080"/>
      <c r="X47" s="1080"/>
      <c r="Y47" s="1080"/>
      <c r="Z47" s="1080"/>
      <c r="AA47" s="1080"/>
      <c r="AB47" s="1080"/>
      <c r="AC47" s="1080"/>
      <c r="AD47" s="1080"/>
      <c r="AE47" s="1080"/>
      <c r="AF47" s="1080"/>
      <c r="AG47" s="1080"/>
      <c r="AH47" s="1080"/>
      <c r="AI47" s="1080"/>
      <c r="AJ47" s="1080"/>
      <c r="AK47" s="1080"/>
      <c r="AL47" s="1080"/>
      <c r="AM47" s="1080"/>
      <c r="AN47" s="1080"/>
      <c r="AO47" s="1080"/>
      <c r="AP47" s="1080"/>
      <c r="AQ47" s="1080"/>
      <c r="AR47" s="1080"/>
      <c r="AS47" s="1080"/>
      <c r="AT47" s="1080"/>
      <c r="AU47" s="1080"/>
      <c r="AV47" s="1080"/>
      <c r="AW47" s="1080"/>
      <c r="AX47" s="1080"/>
      <c r="AY47" s="1080"/>
      <c r="AZ47" s="1080"/>
      <c r="BA47" s="1080"/>
      <c r="BB47" s="1080"/>
      <c r="BC47" s="1080"/>
      <c r="BD47" s="1080"/>
      <c r="BE47" s="1080"/>
      <c r="BF47" s="1080"/>
      <c r="BG47" s="1080"/>
      <c r="BH47" s="1080"/>
      <c r="BI47" s="1080"/>
      <c r="BJ47" s="1080"/>
      <c r="BK47" s="1080"/>
      <c r="BL47" s="1080"/>
      <c r="BM47" s="1080"/>
      <c r="BN47" s="1080"/>
      <c r="BO47" s="1080"/>
      <c r="BP47" s="1080"/>
      <c r="BQ47" s="1080"/>
      <c r="BR47" s="1080"/>
      <c r="BS47" s="1080"/>
      <c r="BT47" s="1080"/>
      <c r="BU47" s="1080"/>
      <c r="BV47" s="1080"/>
      <c r="BW47" s="1080"/>
      <c r="BX47" s="1080"/>
      <c r="BY47" s="1080"/>
      <c r="BZ47" s="1080"/>
      <c r="CA47" s="1080"/>
      <c r="CB47" s="1080"/>
      <c r="CC47" s="1080"/>
      <c r="CD47" s="1080"/>
      <c r="CE47" s="1080"/>
      <c r="CF47" s="1080"/>
      <c r="CG47" s="1080"/>
      <c r="CH47" s="1080"/>
      <c r="CI47" s="1080"/>
      <c r="CJ47" s="1080"/>
      <c r="CK47" s="1080"/>
      <c r="CL47" s="1080"/>
      <c r="CM47" s="1080"/>
      <c r="CN47" s="1080"/>
      <c r="CO47" s="1080"/>
      <c r="CP47" s="1080"/>
      <c r="CQ47" s="1080"/>
      <c r="CR47" s="1080"/>
      <c r="CS47" s="1080"/>
      <c r="CT47" s="1080"/>
      <c r="CU47" s="1080"/>
      <c r="CV47" s="1080"/>
      <c r="CW47" s="1080"/>
      <c r="CX47" s="1080"/>
      <c r="CY47" s="1080"/>
      <c r="CZ47" s="1080"/>
      <c r="DA47" s="1080"/>
      <c r="DB47" s="1080"/>
      <c r="DC47" s="1080"/>
      <c r="DD47" s="1080"/>
      <c r="DE47" s="1080"/>
      <c r="DF47" s="1080"/>
      <c r="DG47" s="1080"/>
      <c r="DH47" s="1080"/>
      <c r="DI47" s="1080"/>
      <c r="DJ47" s="1080"/>
      <c r="DK47" s="1080"/>
      <c r="DL47" s="1080"/>
      <c r="DM47" s="1080"/>
      <c r="DN47" s="1080"/>
      <c r="DO47" s="1080"/>
      <c r="DP47" s="1080"/>
      <c r="DQ47" s="1080"/>
      <c r="DR47" s="1080"/>
      <c r="DS47" s="1080"/>
      <c r="DT47" s="1080"/>
      <c r="DU47" s="1080"/>
      <c r="DV47" s="1080"/>
      <c r="DW47" s="1080"/>
      <c r="DX47" s="1080"/>
      <c r="DY47" s="1080"/>
      <c r="DZ47" s="1080"/>
      <c r="EA47" s="1080"/>
      <c r="EB47" s="1080"/>
      <c r="EC47" s="1080"/>
      <c r="ED47" s="1080"/>
      <c r="EE47" s="1080"/>
      <c r="EF47" s="1080"/>
      <c r="EG47" s="1080"/>
      <c r="EH47" s="1080"/>
      <c r="EI47" s="1080"/>
      <c r="EJ47" s="1080"/>
      <c r="EK47" s="1080"/>
      <c r="EL47" s="1080"/>
      <c r="EM47" s="1080"/>
      <c r="EN47" s="1080"/>
      <c r="EO47" s="1080"/>
      <c r="EP47" s="1080"/>
      <c r="EQ47" s="1080"/>
      <c r="ER47" s="1080"/>
      <c r="ES47" s="1080"/>
      <c r="ET47" s="1080"/>
      <c r="EU47" s="1080"/>
      <c r="EV47" s="1080"/>
      <c r="EW47" s="1080"/>
      <c r="EX47" s="1080"/>
      <c r="EY47" s="1080"/>
      <c r="EZ47" s="1080"/>
      <c r="FA47" s="1080"/>
      <c r="FB47" s="1080"/>
      <c r="FC47" s="1080"/>
      <c r="FD47" s="1080"/>
      <c r="FE47" s="1080"/>
      <c r="FF47" s="1080"/>
      <c r="FG47" s="1080"/>
      <c r="FH47" s="1080"/>
      <c r="FI47" s="1080"/>
      <c r="FJ47" s="1080"/>
      <c r="FK47" s="1080"/>
      <c r="FL47" s="1080"/>
      <c r="FM47" s="1080"/>
      <c r="FN47" s="1080"/>
      <c r="FO47" s="1080"/>
      <c r="FP47" s="1080"/>
      <c r="FQ47" s="1080"/>
      <c r="FR47" s="1080"/>
      <c r="FS47" s="1080"/>
      <c r="FT47" s="1080"/>
      <c r="FU47" s="1080"/>
      <c r="FV47" s="1080"/>
      <c r="FW47" s="1080"/>
      <c r="FX47" s="1080"/>
      <c r="FY47" s="1080"/>
      <c r="FZ47" s="1080"/>
      <c r="GA47" s="1080"/>
      <c r="GB47" s="1080"/>
      <c r="GC47" s="1080"/>
      <c r="GD47" s="1080"/>
      <c r="GE47" s="1080"/>
      <c r="GF47" s="1080"/>
      <c r="GG47" s="1080"/>
      <c r="GH47" s="1080"/>
      <c r="GI47" s="1080"/>
      <c r="GJ47" s="1080"/>
      <c r="GK47" s="1080"/>
      <c r="GL47" s="1080"/>
      <c r="GM47" s="1080"/>
      <c r="GN47" s="1080"/>
      <c r="GO47" s="1080"/>
      <c r="GP47" s="1080"/>
      <c r="GQ47" s="1080"/>
      <c r="GR47" s="1080"/>
      <c r="GS47" s="1080"/>
      <c r="GT47" s="1080"/>
      <c r="GU47" s="1080"/>
      <c r="GV47" s="1080"/>
      <c r="GW47" s="1080"/>
      <c r="GX47" s="1080"/>
      <c r="GY47" s="1080"/>
      <c r="GZ47" s="1080"/>
      <c r="HA47" s="1080"/>
      <c r="HB47" s="1080"/>
      <c r="HC47" s="1080"/>
      <c r="HD47" s="1080"/>
      <c r="HE47" s="1080"/>
      <c r="HF47" s="1080"/>
      <c r="HG47" s="1080"/>
      <c r="HH47" s="1080"/>
      <c r="HI47" s="1080"/>
      <c r="HJ47" s="1080"/>
      <c r="HK47" s="1080"/>
      <c r="HL47" s="1080"/>
      <c r="HM47" s="1080"/>
      <c r="HN47" s="1080"/>
      <c r="HO47" s="1080"/>
      <c r="HP47" s="1080"/>
      <c r="HQ47" s="1080"/>
      <c r="HR47" s="1080"/>
      <c r="HS47" s="1080"/>
      <c r="HT47" s="1080"/>
      <c r="HU47" s="1080"/>
      <c r="HV47" s="1080"/>
      <c r="HW47" s="1080"/>
      <c r="HX47" s="1080"/>
      <c r="HY47" s="1080"/>
      <c r="HZ47" s="1080"/>
      <c r="IA47" s="1080"/>
      <c r="IB47" s="1080"/>
      <c r="IC47" s="1080"/>
      <c r="ID47" s="1080"/>
      <c r="IE47" s="1080"/>
      <c r="IF47" s="1080"/>
      <c r="IG47" s="1080"/>
    </row>
    <row r="48" spans="1:241" ht="12" customHeight="1">
      <c r="A48" s="4"/>
      <c r="B48" s="8"/>
      <c r="C48" s="54" t="s">
        <v>524</v>
      </c>
      <c r="D48" s="1083"/>
      <c r="E48" s="1083"/>
      <c r="F48" s="1083"/>
      <c r="G48" s="1083"/>
      <c r="H48" s="1083"/>
      <c r="I48" s="1083"/>
      <c r="J48" s="771"/>
      <c r="K48" s="4"/>
    </row>
    <row r="49" spans="1:11">
      <c r="A49" s="4"/>
      <c r="B49" s="4"/>
      <c r="C49" s="4"/>
      <c r="D49" s="1080"/>
      <c r="E49" s="8"/>
      <c r="F49" s="8"/>
      <c r="G49" s="8"/>
      <c r="H49" s="1497" t="s">
        <v>571</v>
      </c>
      <c r="I49" s="1497"/>
      <c r="J49" s="361">
        <v>15</v>
      </c>
      <c r="K49" s="4"/>
    </row>
    <row r="55" spans="1:11">
      <c r="B55" s="12"/>
    </row>
    <row r="60" spans="1:11" ht="8.25" customHeight="1"/>
    <row r="62" spans="1:11" ht="9" customHeight="1">
      <c r="J62" s="9"/>
    </row>
    <row r="63" spans="1:11" ht="8.25" customHeight="1">
      <c r="E63" s="1328"/>
      <c r="F63" s="1328"/>
      <c r="G63" s="1328"/>
      <c r="H63" s="1328"/>
      <c r="I63" s="1328"/>
      <c r="J63" s="1328"/>
    </row>
    <row r="64" spans="1:11" ht="9.75" customHeight="1"/>
    <row r="69" ht="4.5" customHeight="1"/>
    <row r="78" ht="10.5" customHeight="1"/>
    <row r="79" ht="10.5" customHeight="1"/>
    <row r="80" ht="10.5" customHeight="1"/>
    <row r="81" ht="10.5" customHeight="1"/>
    <row r="82" ht="10.5" customHeight="1"/>
    <row r="83" ht="10.5" customHeight="1"/>
    <row r="84" ht="10.5" customHeight="1"/>
    <row r="85" ht="10.5" customHeight="1"/>
    <row r="86" ht="10.5" customHeight="1"/>
    <row r="87" ht="10.5" customHeight="1"/>
    <row r="88" ht="10.5" customHeight="1"/>
  </sheetData>
  <mergeCells count="17">
    <mergeCell ref="B1:D1"/>
    <mergeCell ref="B2:D2"/>
    <mergeCell ref="C4:I4"/>
    <mergeCell ref="C5:D7"/>
    <mergeCell ref="E6:H6"/>
    <mergeCell ref="E7:G7"/>
    <mergeCell ref="C31:D31"/>
    <mergeCell ref="C47:I47"/>
    <mergeCell ref="E63:J63"/>
    <mergeCell ref="H7:I7"/>
    <mergeCell ref="H29:I29"/>
    <mergeCell ref="C9:D9"/>
    <mergeCell ref="C26:I26"/>
    <mergeCell ref="C27:D29"/>
    <mergeCell ref="E28:H28"/>
    <mergeCell ref="E29:G29"/>
    <mergeCell ref="H49:I49"/>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sheetPr>
    <tabColor theme="7"/>
  </sheetPr>
  <dimension ref="A1:V95"/>
  <sheetViews>
    <sheetView zoomScale="120" zoomScaleNormal="120" workbookViewId="0"/>
  </sheetViews>
  <sheetFormatPr defaultRowHeight="12.75"/>
  <cols>
    <col min="1" max="1" width="1" style="585" customWidth="1"/>
    <col min="2" max="2" width="2.5703125" style="585" customWidth="1"/>
    <col min="3" max="3" width="2.28515625" style="585" customWidth="1"/>
    <col min="4" max="4" width="27.28515625" style="585" customWidth="1"/>
    <col min="5" max="9" width="5" style="585" customWidth="1"/>
    <col min="10" max="11" width="5.28515625" style="585" customWidth="1"/>
    <col min="12" max="17" width="5" style="585" customWidth="1"/>
    <col min="18" max="18" width="2.5703125" style="585" customWidth="1"/>
    <col min="19" max="19" width="1" style="585" customWidth="1"/>
    <col min="20" max="32" width="5.5703125" style="585" customWidth="1"/>
    <col min="33" max="16384" width="9.140625" style="585"/>
  </cols>
  <sheetData>
    <row r="1" spans="1:19" ht="13.5" customHeight="1">
      <c r="A1" s="580"/>
      <c r="B1" s="670"/>
      <c r="C1" s="1523" t="s">
        <v>34</v>
      </c>
      <c r="D1" s="1523"/>
      <c r="E1" s="1523"/>
      <c r="F1" s="1523"/>
      <c r="G1" s="590"/>
      <c r="H1" s="590"/>
      <c r="I1" s="590"/>
      <c r="J1" s="1530" t="s">
        <v>401</v>
      </c>
      <c r="K1" s="1530"/>
      <c r="L1" s="1530"/>
      <c r="M1" s="1530"/>
      <c r="N1" s="1530"/>
      <c r="O1" s="1530"/>
      <c r="P1" s="913"/>
      <c r="Q1" s="913"/>
      <c r="R1" s="597"/>
      <c r="S1" s="580"/>
    </row>
    <row r="2" spans="1:19" ht="6" customHeight="1">
      <c r="A2" s="912"/>
      <c r="B2" s="762"/>
      <c r="C2" s="763"/>
      <c r="D2" s="763"/>
      <c r="E2" s="655"/>
      <c r="F2" s="655"/>
      <c r="G2" s="655"/>
      <c r="H2" s="655"/>
      <c r="I2" s="655"/>
      <c r="J2" s="655"/>
      <c r="K2" s="655"/>
      <c r="L2" s="655"/>
      <c r="M2" s="655"/>
      <c r="N2" s="655"/>
      <c r="O2" s="655"/>
      <c r="P2" s="655"/>
      <c r="Q2" s="655"/>
      <c r="R2" s="590"/>
      <c r="S2" s="590"/>
    </row>
    <row r="3" spans="1:19" ht="11.25" customHeight="1" thickBot="1">
      <c r="A3" s="580"/>
      <c r="B3" s="671"/>
      <c r="C3" s="666"/>
      <c r="D3" s="666"/>
      <c r="E3" s="590"/>
      <c r="F3" s="590"/>
      <c r="G3" s="590"/>
      <c r="H3" s="590"/>
      <c r="I3" s="590"/>
      <c r="J3" s="843"/>
      <c r="K3" s="843"/>
      <c r="L3" s="843"/>
      <c r="M3" s="843"/>
      <c r="N3" s="843"/>
      <c r="O3" s="843"/>
      <c r="P3" s="843"/>
      <c r="Q3" s="843" t="s">
        <v>72</v>
      </c>
      <c r="R3" s="590"/>
      <c r="S3" s="590"/>
    </row>
    <row r="4" spans="1:19" ht="13.5" customHeight="1" thickBot="1">
      <c r="A4" s="580"/>
      <c r="B4" s="671"/>
      <c r="C4" s="1524" t="s">
        <v>143</v>
      </c>
      <c r="D4" s="1525"/>
      <c r="E4" s="1525"/>
      <c r="F4" s="1525"/>
      <c r="G4" s="1525"/>
      <c r="H4" s="1525"/>
      <c r="I4" s="1525"/>
      <c r="J4" s="1525"/>
      <c r="K4" s="1525"/>
      <c r="L4" s="1525"/>
      <c r="M4" s="1525"/>
      <c r="N4" s="1525"/>
      <c r="O4" s="1525"/>
      <c r="P4" s="1525"/>
      <c r="Q4" s="1526"/>
      <c r="R4" s="590"/>
      <c r="S4" s="590"/>
    </row>
    <row r="5" spans="1:19" ht="3.75" customHeight="1">
      <c r="A5" s="580"/>
      <c r="B5" s="671"/>
      <c r="C5" s="666"/>
      <c r="D5" s="666"/>
      <c r="E5" s="590"/>
      <c r="F5" s="590"/>
      <c r="G5" s="598"/>
      <c r="H5" s="590"/>
      <c r="I5" s="590"/>
      <c r="J5" s="686"/>
      <c r="K5" s="686"/>
      <c r="L5" s="686"/>
      <c r="M5" s="686"/>
      <c r="N5" s="686"/>
      <c r="O5" s="686"/>
      <c r="P5" s="686"/>
      <c r="Q5" s="686"/>
      <c r="R5" s="590"/>
      <c r="S5" s="590"/>
    </row>
    <row r="6" spans="1:19" ht="13.5" customHeight="1">
      <c r="A6" s="580"/>
      <c r="B6" s="671"/>
      <c r="C6" s="1527" t="s">
        <v>142</v>
      </c>
      <c r="D6" s="1528"/>
      <c r="E6" s="1528"/>
      <c r="F6" s="1528"/>
      <c r="G6" s="1528"/>
      <c r="H6" s="1528"/>
      <c r="I6" s="1528"/>
      <c r="J6" s="1528"/>
      <c r="K6" s="1528"/>
      <c r="L6" s="1528"/>
      <c r="M6" s="1528"/>
      <c r="N6" s="1528"/>
      <c r="O6" s="1528"/>
      <c r="P6" s="1528"/>
      <c r="Q6" s="1529"/>
      <c r="R6" s="590"/>
      <c r="S6" s="590"/>
    </row>
    <row r="7" spans="1:19" ht="2.25" customHeight="1">
      <c r="A7" s="580"/>
      <c r="B7" s="671"/>
      <c r="C7" s="1361" t="s">
        <v>80</v>
      </c>
      <c r="D7" s="1361"/>
      <c r="E7" s="597"/>
      <c r="F7" s="597"/>
      <c r="G7" s="597"/>
      <c r="H7" s="597"/>
      <c r="I7" s="597"/>
      <c r="J7" s="597"/>
      <c r="K7" s="597"/>
      <c r="L7" s="598"/>
      <c r="M7" s="590"/>
      <c r="N7" s="590"/>
      <c r="O7" s="590"/>
      <c r="P7" s="590"/>
      <c r="Q7" s="590"/>
      <c r="R7" s="590"/>
      <c r="S7" s="590"/>
    </row>
    <row r="8" spans="1:19" ht="11.25" customHeight="1">
      <c r="A8" s="580"/>
      <c r="B8" s="671"/>
      <c r="C8" s="1361"/>
      <c r="D8" s="1361"/>
      <c r="E8" s="1424">
        <v>2012</v>
      </c>
      <c r="F8" s="1424"/>
      <c r="G8" s="1424"/>
      <c r="H8" s="1424"/>
      <c r="I8" s="1424"/>
      <c r="J8" s="1424"/>
      <c r="K8" s="1531">
        <v>2013</v>
      </c>
      <c r="L8" s="1424"/>
      <c r="M8" s="1424"/>
      <c r="N8" s="1424"/>
      <c r="O8" s="1424"/>
      <c r="P8" s="1424"/>
      <c r="Q8" s="1424"/>
      <c r="R8" s="590"/>
      <c r="S8" s="590"/>
    </row>
    <row r="9" spans="1:19" ht="10.5" customHeight="1">
      <c r="A9" s="580"/>
      <c r="B9" s="671"/>
      <c r="C9" s="595"/>
      <c r="D9" s="595"/>
      <c r="E9" s="1183" t="s">
        <v>102</v>
      </c>
      <c r="F9" s="1183" t="s">
        <v>101</v>
      </c>
      <c r="G9" s="1183" t="s">
        <v>100</v>
      </c>
      <c r="H9" s="1183" t="s">
        <v>99</v>
      </c>
      <c r="I9" s="1183" t="s">
        <v>98</v>
      </c>
      <c r="J9" s="1071" t="s">
        <v>97</v>
      </c>
      <c r="K9" s="1183" t="s">
        <v>108</v>
      </c>
      <c r="L9" s="1183" t="s">
        <v>107</v>
      </c>
      <c r="M9" s="1183" t="s">
        <v>106</v>
      </c>
      <c r="N9" s="1183" t="s">
        <v>105</v>
      </c>
      <c r="O9" s="1183" t="s">
        <v>104</v>
      </c>
      <c r="P9" s="1138" t="s">
        <v>103</v>
      </c>
      <c r="Q9" s="1138" t="s">
        <v>102</v>
      </c>
      <c r="R9" s="764"/>
      <c r="S9" s="590"/>
    </row>
    <row r="10" spans="1:19" s="691" customFormat="1" ht="12.75" customHeight="1">
      <c r="A10" s="687"/>
      <c r="B10" s="688"/>
      <c r="C10" s="1353" t="s">
        <v>111</v>
      </c>
      <c r="D10" s="1353"/>
      <c r="E10" s="689">
        <v>15</v>
      </c>
      <c r="F10" s="689">
        <v>7</v>
      </c>
      <c r="G10" s="689">
        <v>6</v>
      </c>
      <c r="H10" s="689">
        <v>2</v>
      </c>
      <c r="I10" s="689">
        <v>5</v>
      </c>
      <c r="J10" s="689">
        <v>7</v>
      </c>
      <c r="K10" s="689">
        <v>5</v>
      </c>
      <c r="L10" s="689">
        <v>4</v>
      </c>
      <c r="M10" s="689">
        <v>9</v>
      </c>
      <c r="N10" s="689">
        <v>11</v>
      </c>
      <c r="O10" s="689">
        <v>9</v>
      </c>
      <c r="P10" s="689">
        <v>15</v>
      </c>
      <c r="Q10" s="689">
        <v>13</v>
      </c>
      <c r="R10" s="764"/>
      <c r="S10" s="690"/>
    </row>
    <row r="11" spans="1:19" s="695" customFormat="1" ht="11.25" customHeight="1">
      <c r="A11" s="692"/>
      <c r="B11" s="693"/>
      <c r="C11" s="1038"/>
      <c r="D11" s="840" t="s">
        <v>296</v>
      </c>
      <c r="E11" s="694">
        <v>7</v>
      </c>
      <c r="F11" s="694">
        <v>3</v>
      </c>
      <c r="G11" s="694">
        <v>1</v>
      </c>
      <c r="H11" s="694">
        <v>1</v>
      </c>
      <c r="I11" s="694">
        <v>4</v>
      </c>
      <c r="J11" s="694">
        <v>2</v>
      </c>
      <c r="K11" s="694">
        <v>2</v>
      </c>
      <c r="L11" s="694">
        <v>3</v>
      </c>
      <c r="M11" s="694">
        <v>1</v>
      </c>
      <c r="N11" s="694">
        <v>4</v>
      </c>
      <c r="O11" s="694">
        <v>3</v>
      </c>
      <c r="P11" s="689">
        <v>5</v>
      </c>
      <c r="Q11" s="689">
        <v>4</v>
      </c>
      <c r="R11" s="764"/>
      <c r="S11" s="666"/>
    </row>
    <row r="12" spans="1:19" s="695" customFormat="1" ht="11.25" customHeight="1">
      <c r="A12" s="692"/>
      <c r="B12" s="693"/>
      <c r="C12" s="1038"/>
      <c r="D12" s="840" t="s">
        <v>297</v>
      </c>
      <c r="E12" s="694">
        <v>1</v>
      </c>
      <c r="F12" s="694" t="s">
        <v>9</v>
      </c>
      <c r="G12" s="694">
        <v>1</v>
      </c>
      <c r="H12" s="694">
        <v>1</v>
      </c>
      <c r="I12" s="694" t="s">
        <v>9</v>
      </c>
      <c r="J12" s="694">
        <v>2</v>
      </c>
      <c r="K12" s="694" t="s">
        <v>9</v>
      </c>
      <c r="L12" s="694" t="s">
        <v>9</v>
      </c>
      <c r="M12" s="694">
        <v>1</v>
      </c>
      <c r="N12" s="694">
        <v>2</v>
      </c>
      <c r="O12" s="694">
        <v>1</v>
      </c>
      <c r="P12" s="694">
        <v>4</v>
      </c>
      <c r="Q12" s="694">
        <v>4</v>
      </c>
      <c r="R12" s="764"/>
      <c r="S12" s="666"/>
    </row>
    <row r="13" spans="1:19" s="695" customFormat="1" ht="11.25" customHeight="1">
      <c r="A13" s="692"/>
      <c r="B13" s="693"/>
      <c r="C13" s="1038"/>
      <c r="D13" s="840" t="s">
        <v>298</v>
      </c>
      <c r="E13" s="694">
        <v>6</v>
      </c>
      <c r="F13" s="694">
        <v>2</v>
      </c>
      <c r="G13" s="694">
        <v>4</v>
      </c>
      <c r="H13" s="694" t="s">
        <v>9</v>
      </c>
      <c r="I13" s="694">
        <v>1</v>
      </c>
      <c r="J13" s="694">
        <v>3</v>
      </c>
      <c r="K13" s="694">
        <v>3</v>
      </c>
      <c r="L13" s="694">
        <v>1</v>
      </c>
      <c r="M13" s="694">
        <v>7</v>
      </c>
      <c r="N13" s="694">
        <v>5</v>
      </c>
      <c r="O13" s="694">
        <v>5</v>
      </c>
      <c r="P13" s="694">
        <v>5</v>
      </c>
      <c r="Q13" s="694">
        <v>5</v>
      </c>
      <c r="R13" s="764"/>
      <c r="S13" s="666"/>
    </row>
    <row r="14" spans="1:19" s="695" customFormat="1" ht="11.25" customHeight="1">
      <c r="A14" s="692"/>
      <c r="B14" s="693"/>
      <c r="C14" s="1038"/>
      <c r="D14" s="840" t="s">
        <v>299</v>
      </c>
      <c r="E14" s="696" t="s">
        <v>9</v>
      </c>
      <c r="F14" s="696">
        <v>2</v>
      </c>
      <c r="G14" s="694" t="s">
        <v>9</v>
      </c>
      <c r="H14" s="694" t="s">
        <v>9</v>
      </c>
      <c r="I14" s="694" t="s">
        <v>9</v>
      </c>
      <c r="J14" s="694" t="s">
        <v>9</v>
      </c>
      <c r="K14" s="694" t="s">
        <v>9</v>
      </c>
      <c r="L14" s="694" t="s">
        <v>9</v>
      </c>
      <c r="M14" s="694" t="s">
        <v>9</v>
      </c>
      <c r="N14" s="694" t="s">
        <v>9</v>
      </c>
      <c r="O14" s="694" t="s">
        <v>9</v>
      </c>
      <c r="P14" s="694">
        <v>1</v>
      </c>
      <c r="Q14" s="694"/>
      <c r="R14" s="694"/>
      <c r="S14" s="666"/>
    </row>
    <row r="15" spans="1:19" s="695" customFormat="1" ht="11.25" customHeight="1">
      <c r="A15" s="692"/>
      <c r="B15" s="693"/>
      <c r="C15" s="1038"/>
      <c r="D15" s="840" t="s">
        <v>300</v>
      </c>
      <c r="E15" s="694" t="s">
        <v>9</v>
      </c>
      <c r="F15" s="694" t="s">
        <v>9</v>
      </c>
      <c r="G15" s="694" t="s">
        <v>9</v>
      </c>
      <c r="H15" s="694" t="s">
        <v>9</v>
      </c>
      <c r="I15" s="694" t="s">
        <v>9</v>
      </c>
      <c r="J15" s="694" t="s">
        <v>9</v>
      </c>
      <c r="K15" s="694" t="s">
        <v>9</v>
      </c>
      <c r="L15" s="694" t="s">
        <v>9</v>
      </c>
      <c r="M15" s="694" t="s">
        <v>9</v>
      </c>
      <c r="N15" s="694" t="s">
        <v>9</v>
      </c>
      <c r="O15" s="694" t="s">
        <v>9</v>
      </c>
      <c r="P15" s="694" t="s">
        <v>9</v>
      </c>
      <c r="Q15" s="694" t="s">
        <v>9</v>
      </c>
      <c r="R15" s="694"/>
      <c r="S15" s="666"/>
    </row>
    <row r="16" spans="1:19" s="695" customFormat="1" ht="11.25" customHeight="1">
      <c r="A16" s="692"/>
      <c r="B16" s="693"/>
      <c r="C16" s="1038"/>
      <c r="D16" s="840" t="s">
        <v>301</v>
      </c>
      <c r="E16" s="694" t="s">
        <v>9</v>
      </c>
      <c r="F16" s="694" t="s">
        <v>9</v>
      </c>
      <c r="G16" s="694" t="s">
        <v>9</v>
      </c>
      <c r="H16" s="694" t="s">
        <v>9</v>
      </c>
      <c r="I16" s="694" t="s">
        <v>9</v>
      </c>
      <c r="J16" s="694" t="s">
        <v>9</v>
      </c>
      <c r="K16" s="694" t="s">
        <v>9</v>
      </c>
      <c r="L16" s="694" t="s">
        <v>9</v>
      </c>
      <c r="M16" s="694" t="s">
        <v>9</v>
      </c>
      <c r="N16" s="694" t="s">
        <v>9</v>
      </c>
      <c r="O16" s="694" t="s">
        <v>9</v>
      </c>
      <c r="P16" s="694" t="s">
        <v>9</v>
      </c>
      <c r="Q16" s="694" t="s">
        <v>9</v>
      </c>
      <c r="R16" s="694"/>
      <c r="S16" s="666"/>
    </row>
    <row r="17" spans="1:22" s="695" customFormat="1" ht="11.25" customHeight="1">
      <c r="A17" s="692"/>
      <c r="B17" s="693"/>
      <c r="C17" s="1038"/>
      <c r="D17" s="697" t="s">
        <v>302</v>
      </c>
      <c r="E17" s="694" t="s">
        <v>9</v>
      </c>
      <c r="F17" s="694" t="s">
        <v>9</v>
      </c>
      <c r="G17" s="694" t="s">
        <v>9</v>
      </c>
      <c r="H17" s="694" t="s">
        <v>9</v>
      </c>
      <c r="I17" s="694" t="s">
        <v>9</v>
      </c>
      <c r="J17" s="694" t="s">
        <v>9</v>
      </c>
      <c r="K17" s="694" t="s">
        <v>9</v>
      </c>
      <c r="L17" s="694" t="s">
        <v>9</v>
      </c>
      <c r="M17" s="694">
        <v>9</v>
      </c>
      <c r="N17" s="694" t="s">
        <v>9</v>
      </c>
      <c r="O17" s="694" t="s">
        <v>9</v>
      </c>
      <c r="P17" s="694" t="s">
        <v>9</v>
      </c>
      <c r="Q17" s="694" t="s">
        <v>9</v>
      </c>
      <c r="R17" s="626"/>
      <c r="S17" s="666"/>
    </row>
    <row r="18" spans="1:22" s="691" customFormat="1" ht="12.75" customHeight="1">
      <c r="A18" s="698"/>
      <c r="B18" s="699"/>
      <c r="C18" s="1035" t="s">
        <v>373</v>
      </c>
      <c r="D18" s="700"/>
      <c r="E18" s="689">
        <v>6</v>
      </c>
      <c r="F18" s="689">
        <v>3</v>
      </c>
      <c r="G18" s="689">
        <v>3</v>
      </c>
      <c r="H18" s="689">
        <v>1</v>
      </c>
      <c r="I18" s="689">
        <v>2</v>
      </c>
      <c r="J18" s="689">
        <v>7</v>
      </c>
      <c r="K18" s="689">
        <v>1</v>
      </c>
      <c r="L18" s="689">
        <v>2</v>
      </c>
      <c r="M18" s="689">
        <v>7</v>
      </c>
      <c r="N18" s="689">
        <v>9</v>
      </c>
      <c r="O18" s="689">
        <v>2</v>
      </c>
      <c r="P18" s="689">
        <v>8</v>
      </c>
      <c r="Q18" s="689">
        <v>4</v>
      </c>
      <c r="R18" s="764"/>
      <c r="S18" s="690"/>
      <c r="T18" s="695"/>
    </row>
    <row r="19" spans="1:22" s="704" customFormat="1" ht="13.5" customHeight="1">
      <c r="A19" s="701"/>
      <c r="B19" s="702"/>
      <c r="C19" s="1035" t="s">
        <v>374</v>
      </c>
      <c r="D19" s="1035"/>
      <c r="E19" s="703">
        <v>9432</v>
      </c>
      <c r="F19" s="703">
        <v>4569</v>
      </c>
      <c r="G19" s="703">
        <v>3056</v>
      </c>
      <c r="H19" s="703">
        <v>39</v>
      </c>
      <c r="I19" s="703">
        <v>2848</v>
      </c>
      <c r="J19" s="703">
        <v>120779</v>
      </c>
      <c r="K19" s="703">
        <v>3543</v>
      </c>
      <c r="L19" s="703">
        <v>1200</v>
      </c>
      <c r="M19" s="703">
        <v>814</v>
      </c>
      <c r="N19" s="703">
        <v>8565</v>
      </c>
      <c r="O19" s="703">
        <v>31876</v>
      </c>
      <c r="P19" s="703">
        <v>9184</v>
      </c>
      <c r="Q19" s="703">
        <v>2199</v>
      </c>
      <c r="R19" s="764"/>
      <c r="S19" s="677"/>
      <c r="T19" s="695"/>
    </row>
    <row r="20" spans="1:22" ht="11.25" customHeight="1">
      <c r="A20" s="580"/>
      <c r="B20" s="671"/>
      <c r="C20" s="1520" t="s">
        <v>141</v>
      </c>
      <c r="D20" s="1520"/>
      <c r="E20" s="705" t="s">
        <v>9</v>
      </c>
      <c r="F20" s="705" t="s">
        <v>9</v>
      </c>
      <c r="G20" s="705" t="s">
        <v>9</v>
      </c>
      <c r="H20" s="705" t="s">
        <v>9</v>
      </c>
      <c r="I20" s="705" t="s">
        <v>9</v>
      </c>
      <c r="J20" s="705" t="s">
        <v>9</v>
      </c>
      <c r="K20" s="705" t="s">
        <v>9</v>
      </c>
      <c r="L20" s="705" t="s">
        <v>9</v>
      </c>
      <c r="M20" s="705" t="s">
        <v>9</v>
      </c>
      <c r="N20" s="705" t="s">
        <v>9</v>
      </c>
      <c r="O20" s="705" t="s">
        <v>9</v>
      </c>
      <c r="P20" s="1139" t="s">
        <v>9</v>
      </c>
      <c r="Q20" s="1139" t="s">
        <v>9</v>
      </c>
      <c r="R20" s="764"/>
      <c r="S20" s="590"/>
      <c r="T20" s="695"/>
    </row>
    <row r="21" spans="1:22" ht="11.25" customHeight="1">
      <c r="A21" s="580"/>
      <c r="B21" s="671"/>
      <c r="C21" s="1520" t="s">
        <v>140</v>
      </c>
      <c r="D21" s="1520"/>
      <c r="E21" s="705" t="s">
        <v>9</v>
      </c>
      <c r="F21" s="705" t="s">
        <v>9</v>
      </c>
      <c r="G21" s="705" t="s">
        <v>9</v>
      </c>
      <c r="H21" s="705" t="s">
        <v>9</v>
      </c>
      <c r="I21" s="705" t="s">
        <v>9</v>
      </c>
      <c r="J21" s="705" t="s">
        <v>9</v>
      </c>
      <c r="K21" s="705" t="s">
        <v>9</v>
      </c>
      <c r="L21" s="705" t="s">
        <v>9</v>
      </c>
      <c r="M21" s="705" t="s">
        <v>9</v>
      </c>
      <c r="N21" s="705" t="s">
        <v>9</v>
      </c>
      <c r="O21" s="705" t="s">
        <v>9</v>
      </c>
      <c r="P21" s="1139" t="s">
        <v>9</v>
      </c>
      <c r="Q21" s="1139" t="s">
        <v>9</v>
      </c>
      <c r="R21" s="764"/>
      <c r="S21" s="590"/>
      <c r="V21" s="663"/>
    </row>
    <row r="22" spans="1:22" ht="11.25" customHeight="1">
      <c r="A22" s="580"/>
      <c r="B22" s="671"/>
      <c r="C22" s="1520" t="s">
        <v>139</v>
      </c>
      <c r="D22" s="1520"/>
      <c r="E22" s="705">
        <v>8583</v>
      </c>
      <c r="F22" s="705">
        <v>4289</v>
      </c>
      <c r="G22" s="705">
        <v>3046</v>
      </c>
      <c r="H22" s="705" t="s">
        <v>9</v>
      </c>
      <c r="I22" s="705" t="s">
        <v>9</v>
      </c>
      <c r="J22" s="705">
        <v>120541</v>
      </c>
      <c r="K22" s="705" t="s">
        <v>9</v>
      </c>
      <c r="L22" s="705">
        <v>305</v>
      </c>
      <c r="M22" s="705">
        <v>289</v>
      </c>
      <c r="N22" s="705">
        <v>5569</v>
      </c>
      <c r="O22" s="705">
        <v>31835</v>
      </c>
      <c r="P22" s="705">
        <v>3418</v>
      </c>
      <c r="Q22" s="705">
        <v>956</v>
      </c>
      <c r="R22" s="764"/>
      <c r="S22" s="590"/>
      <c r="T22" s="663"/>
      <c r="U22" s="663"/>
    </row>
    <row r="23" spans="1:22" ht="11.25" customHeight="1">
      <c r="A23" s="580"/>
      <c r="B23" s="671"/>
      <c r="C23" s="1520" t="s">
        <v>138</v>
      </c>
      <c r="D23" s="1520"/>
      <c r="E23" s="705" t="s">
        <v>9</v>
      </c>
      <c r="F23" s="705" t="s">
        <v>9</v>
      </c>
      <c r="G23" s="705" t="s">
        <v>9</v>
      </c>
      <c r="H23" s="705" t="s">
        <v>9</v>
      </c>
      <c r="I23" s="705" t="s">
        <v>9</v>
      </c>
      <c r="J23" s="705" t="s">
        <v>9</v>
      </c>
      <c r="K23" s="705" t="s">
        <v>9</v>
      </c>
      <c r="L23" s="705" t="s">
        <v>9</v>
      </c>
      <c r="M23" s="705" t="s">
        <v>9</v>
      </c>
      <c r="N23" s="705" t="s">
        <v>9</v>
      </c>
      <c r="O23" s="705" t="s">
        <v>9</v>
      </c>
      <c r="P23" s="705">
        <v>1929</v>
      </c>
      <c r="Q23" s="705" t="s">
        <v>9</v>
      </c>
      <c r="R23" s="764"/>
      <c r="S23" s="590"/>
    </row>
    <row r="24" spans="1:22" ht="11.25" customHeight="1">
      <c r="A24" s="580"/>
      <c r="B24" s="671"/>
      <c r="C24" s="1520" t="s">
        <v>137</v>
      </c>
      <c r="D24" s="1520"/>
      <c r="E24" s="705" t="s">
        <v>9</v>
      </c>
      <c r="F24" s="705" t="s">
        <v>9</v>
      </c>
      <c r="G24" s="705" t="s">
        <v>9</v>
      </c>
      <c r="H24" s="705">
        <v>39</v>
      </c>
      <c r="I24" s="705" t="s">
        <v>9</v>
      </c>
      <c r="J24" s="705" t="s">
        <v>9</v>
      </c>
      <c r="K24" s="705" t="s">
        <v>9</v>
      </c>
      <c r="L24" s="705" t="s">
        <v>9</v>
      </c>
      <c r="M24" s="705" t="s">
        <v>9</v>
      </c>
      <c r="N24" s="705" t="s">
        <v>9</v>
      </c>
      <c r="O24" s="705" t="s">
        <v>9</v>
      </c>
      <c r="P24" s="1139" t="s">
        <v>9</v>
      </c>
      <c r="Q24" s="1139" t="s">
        <v>9</v>
      </c>
      <c r="R24" s="764"/>
      <c r="S24" s="590"/>
    </row>
    <row r="25" spans="1:22" ht="11.25" customHeight="1">
      <c r="A25" s="580"/>
      <c r="B25" s="671"/>
      <c r="C25" s="1520" t="s">
        <v>136</v>
      </c>
      <c r="D25" s="1520"/>
      <c r="E25" s="705" t="s">
        <v>9</v>
      </c>
      <c r="F25" s="705" t="s">
        <v>9</v>
      </c>
      <c r="G25" s="705" t="s">
        <v>9</v>
      </c>
      <c r="H25" s="705" t="s">
        <v>9</v>
      </c>
      <c r="I25" s="705" t="s">
        <v>9</v>
      </c>
      <c r="J25" s="705" t="s">
        <v>9</v>
      </c>
      <c r="K25" s="705" t="s">
        <v>9</v>
      </c>
      <c r="L25" s="705" t="s">
        <v>9</v>
      </c>
      <c r="M25" s="705" t="s">
        <v>9</v>
      </c>
      <c r="N25" s="705" t="s">
        <v>9</v>
      </c>
      <c r="O25" s="705" t="s">
        <v>9</v>
      </c>
      <c r="P25" s="1139" t="s">
        <v>9</v>
      </c>
      <c r="Q25" s="1139" t="s">
        <v>9</v>
      </c>
      <c r="R25" s="764"/>
      <c r="S25" s="590"/>
    </row>
    <row r="26" spans="1:22" ht="11.25" customHeight="1">
      <c r="A26" s="580"/>
      <c r="B26" s="671"/>
      <c r="C26" s="1520" t="s">
        <v>135</v>
      </c>
      <c r="D26" s="1520"/>
      <c r="E26" s="705" t="s">
        <v>9</v>
      </c>
      <c r="F26" s="705" t="s">
        <v>9</v>
      </c>
      <c r="G26" s="705">
        <v>10</v>
      </c>
      <c r="H26" s="705" t="s">
        <v>9</v>
      </c>
      <c r="I26" s="705">
        <v>2848</v>
      </c>
      <c r="J26" s="705" t="s">
        <v>9</v>
      </c>
      <c r="K26" s="705">
        <v>3543</v>
      </c>
      <c r="L26" s="705">
        <v>895</v>
      </c>
      <c r="M26" s="705" t="s">
        <v>9</v>
      </c>
      <c r="N26" s="705">
        <v>2590</v>
      </c>
      <c r="O26" s="705" t="s">
        <v>9</v>
      </c>
      <c r="P26" s="1139" t="s">
        <v>9</v>
      </c>
      <c r="Q26" s="1139">
        <v>1243</v>
      </c>
      <c r="R26" s="764"/>
      <c r="S26" s="590"/>
      <c r="V26" s="663"/>
    </row>
    <row r="27" spans="1:22" ht="11.25" customHeight="1">
      <c r="A27" s="580"/>
      <c r="B27" s="671"/>
      <c r="C27" s="1520" t="s">
        <v>134</v>
      </c>
      <c r="D27" s="1520"/>
      <c r="E27" s="705" t="s">
        <v>9</v>
      </c>
      <c r="F27" s="705" t="s">
        <v>9</v>
      </c>
      <c r="G27" s="705" t="s">
        <v>9</v>
      </c>
      <c r="H27" s="705" t="s">
        <v>9</v>
      </c>
      <c r="I27" s="705" t="s">
        <v>9</v>
      </c>
      <c r="J27" s="705" t="s">
        <v>9</v>
      </c>
      <c r="K27" s="705" t="s">
        <v>9</v>
      </c>
      <c r="L27" s="705" t="s">
        <v>9</v>
      </c>
      <c r="M27" s="705">
        <v>503</v>
      </c>
      <c r="N27" s="705">
        <v>406</v>
      </c>
      <c r="O27" s="705">
        <v>41</v>
      </c>
      <c r="P27" s="1139" t="s">
        <v>9</v>
      </c>
      <c r="Q27" s="1139" t="s">
        <v>9</v>
      </c>
      <c r="R27" s="706"/>
      <c r="S27" s="590"/>
    </row>
    <row r="28" spans="1:22" ht="11.25" customHeight="1">
      <c r="A28" s="580"/>
      <c r="B28" s="671"/>
      <c r="C28" s="1520" t="s">
        <v>133</v>
      </c>
      <c r="D28" s="1520"/>
      <c r="E28" s="705" t="s">
        <v>9</v>
      </c>
      <c r="F28" s="705" t="s">
        <v>9</v>
      </c>
      <c r="G28" s="705" t="s">
        <v>9</v>
      </c>
      <c r="H28" s="705" t="s">
        <v>9</v>
      </c>
      <c r="I28" s="705" t="s">
        <v>9</v>
      </c>
      <c r="J28" s="705" t="s">
        <v>9</v>
      </c>
      <c r="K28" s="705" t="s">
        <v>9</v>
      </c>
      <c r="L28" s="705" t="s">
        <v>9</v>
      </c>
      <c r="M28" s="705" t="s">
        <v>9</v>
      </c>
      <c r="N28" s="705" t="s">
        <v>9</v>
      </c>
      <c r="O28" s="705" t="s">
        <v>9</v>
      </c>
      <c r="P28" s="1139" t="s">
        <v>9</v>
      </c>
      <c r="Q28" s="1139" t="s">
        <v>9</v>
      </c>
      <c r="R28" s="706"/>
      <c r="S28" s="590"/>
      <c r="U28" s="663"/>
    </row>
    <row r="29" spans="1:22" ht="11.25" customHeight="1">
      <c r="A29" s="580"/>
      <c r="B29" s="671"/>
      <c r="C29" s="1520" t="s">
        <v>132</v>
      </c>
      <c r="D29" s="1520"/>
      <c r="E29" s="705" t="s">
        <v>9</v>
      </c>
      <c r="F29" s="705" t="s">
        <v>9</v>
      </c>
      <c r="G29" s="705" t="s">
        <v>9</v>
      </c>
      <c r="H29" s="705" t="s">
        <v>9</v>
      </c>
      <c r="I29" s="705" t="s">
        <v>9</v>
      </c>
      <c r="J29" s="705" t="s">
        <v>9</v>
      </c>
      <c r="K29" s="705" t="s">
        <v>9</v>
      </c>
      <c r="L29" s="705" t="s">
        <v>9</v>
      </c>
      <c r="M29" s="705" t="s">
        <v>9</v>
      </c>
      <c r="N29" s="705" t="s">
        <v>9</v>
      </c>
      <c r="O29" s="705" t="s">
        <v>9</v>
      </c>
      <c r="P29" s="1139" t="s">
        <v>9</v>
      </c>
      <c r="Q29" s="1139" t="s">
        <v>9</v>
      </c>
      <c r="R29" s="706"/>
      <c r="S29" s="590"/>
      <c r="T29" s="663"/>
    </row>
    <row r="30" spans="1:22" ht="11.25" customHeight="1">
      <c r="A30" s="580"/>
      <c r="B30" s="671"/>
      <c r="C30" s="1520" t="s">
        <v>131</v>
      </c>
      <c r="D30" s="1520"/>
      <c r="E30" s="705">
        <v>23</v>
      </c>
      <c r="F30" s="705" t="s">
        <v>9</v>
      </c>
      <c r="G30" s="705" t="s">
        <v>9</v>
      </c>
      <c r="H30" s="705" t="s">
        <v>9</v>
      </c>
      <c r="I30" s="705" t="s">
        <v>9</v>
      </c>
      <c r="J30" s="705" t="s">
        <v>9</v>
      </c>
      <c r="K30" s="705" t="s">
        <v>9</v>
      </c>
      <c r="L30" s="705" t="s">
        <v>9</v>
      </c>
      <c r="M30" s="705" t="s">
        <v>9</v>
      </c>
      <c r="N30" s="705" t="s">
        <v>9</v>
      </c>
      <c r="O30" s="705" t="s">
        <v>9</v>
      </c>
      <c r="P30" s="1139" t="s">
        <v>9</v>
      </c>
      <c r="Q30" s="1139" t="s">
        <v>9</v>
      </c>
      <c r="R30" s="706"/>
      <c r="S30" s="590"/>
    </row>
    <row r="31" spans="1:22" ht="11.25" customHeight="1">
      <c r="A31" s="580"/>
      <c r="B31" s="671"/>
      <c r="C31" s="1520" t="s">
        <v>130</v>
      </c>
      <c r="D31" s="1520"/>
      <c r="E31" s="705" t="s">
        <v>9</v>
      </c>
      <c r="F31" s="705" t="s">
        <v>9</v>
      </c>
      <c r="G31" s="705" t="s">
        <v>9</v>
      </c>
      <c r="H31" s="705" t="s">
        <v>9</v>
      </c>
      <c r="I31" s="705" t="s">
        <v>9</v>
      </c>
      <c r="J31" s="705" t="s">
        <v>9</v>
      </c>
      <c r="K31" s="705" t="s">
        <v>9</v>
      </c>
      <c r="L31" s="705" t="s">
        <v>9</v>
      </c>
      <c r="M31" s="705" t="s">
        <v>9</v>
      </c>
      <c r="N31" s="705" t="s">
        <v>9</v>
      </c>
      <c r="O31" s="705" t="s">
        <v>9</v>
      </c>
      <c r="P31" s="1139" t="s">
        <v>9</v>
      </c>
      <c r="Q31" s="1139" t="s">
        <v>9</v>
      </c>
      <c r="R31" s="706"/>
      <c r="S31" s="590"/>
    </row>
    <row r="32" spans="1:22" ht="11.25" customHeight="1">
      <c r="A32" s="580"/>
      <c r="B32" s="671"/>
      <c r="C32" s="1520" t="s">
        <v>129</v>
      </c>
      <c r="D32" s="1520"/>
      <c r="E32" s="705" t="s">
        <v>9</v>
      </c>
      <c r="F32" s="705" t="s">
        <v>9</v>
      </c>
      <c r="G32" s="705" t="s">
        <v>9</v>
      </c>
      <c r="H32" s="705" t="s">
        <v>9</v>
      </c>
      <c r="I32" s="705" t="s">
        <v>9</v>
      </c>
      <c r="J32" s="705" t="s">
        <v>9</v>
      </c>
      <c r="K32" s="705" t="s">
        <v>9</v>
      </c>
      <c r="L32" s="705" t="s">
        <v>9</v>
      </c>
      <c r="M32" s="705" t="s">
        <v>9</v>
      </c>
      <c r="N32" s="705" t="s">
        <v>9</v>
      </c>
      <c r="O32" s="705" t="s">
        <v>9</v>
      </c>
      <c r="P32" s="1139" t="s">
        <v>9</v>
      </c>
      <c r="Q32" s="1139" t="s">
        <v>9</v>
      </c>
      <c r="R32" s="706"/>
      <c r="S32" s="590"/>
    </row>
    <row r="33" spans="1:20" ht="11.25" customHeight="1">
      <c r="A33" s="580"/>
      <c r="B33" s="671"/>
      <c r="C33" s="1520" t="s">
        <v>128</v>
      </c>
      <c r="D33" s="1520"/>
      <c r="E33" s="705" t="s">
        <v>9</v>
      </c>
      <c r="F33" s="705">
        <v>280</v>
      </c>
      <c r="G33" s="705" t="s">
        <v>9</v>
      </c>
      <c r="H33" s="705" t="s">
        <v>9</v>
      </c>
      <c r="I33" s="705" t="s">
        <v>9</v>
      </c>
      <c r="J33" s="705">
        <v>227</v>
      </c>
      <c r="K33" s="705" t="s">
        <v>9</v>
      </c>
      <c r="L33" s="705" t="s">
        <v>9</v>
      </c>
      <c r="M33" s="705" t="s">
        <v>9</v>
      </c>
      <c r="N33" s="705" t="s">
        <v>9</v>
      </c>
      <c r="O33" s="705" t="s">
        <v>9</v>
      </c>
      <c r="P33" s="1139" t="s">
        <v>9</v>
      </c>
      <c r="Q33" s="1139" t="s">
        <v>9</v>
      </c>
      <c r="R33" s="706"/>
      <c r="S33" s="590"/>
    </row>
    <row r="34" spans="1:20" ht="11.25" customHeight="1">
      <c r="A34" s="580">
        <v>4661</v>
      </c>
      <c r="B34" s="671"/>
      <c r="C34" s="1521" t="s">
        <v>127</v>
      </c>
      <c r="D34" s="1521"/>
      <c r="E34" s="705" t="s">
        <v>9</v>
      </c>
      <c r="F34" s="705" t="s">
        <v>9</v>
      </c>
      <c r="G34" s="705" t="s">
        <v>9</v>
      </c>
      <c r="H34" s="705" t="s">
        <v>9</v>
      </c>
      <c r="I34" s="705" t="s">
        <v>9</v>
      </c>
      <c r="J34" s="705" t="s">
        <v>9</v>
      </c>
      <c r="K34" s="705" t="s">
        <v>9</v>
      </c>
      <c r="L34" s="705" t="s">
        <v>9</v>
      </c>
      <c r="M34" s="705" t="s">
        <v>9</v>
      </c>
      <c r="N34" s="705" t="s">
        <v>9</v>
      </c>
      <c r="O34" s="705" t="s">
        <v>9</v>
      </c>
      <c r="P34" s="1139" t="s">
        <v>9</v>
      </c>
      <c r="Q34" s="1139" t="s">
        <v>9</v>
      </c>
      <c r="R34" s="706"/>
      <c r="S34" s="590"/>
    </row>
    <row r="35" spans="1:20" ht="11.25" customHeight="1">
      <c r="A35" s="580"/>
      <c r="B35" s="671"/>
      <c r="C35" s="1520" t="s">
        <v>126</v>
      </c>
      <c r="D35" s="1520"/>
      <c r="E35" s="705" t="s">
        <v>9</v>
      </c>
      <c r="F35" s="705" t="s">
        <v>9</v>
      </c>
      <c r="G35" s="705" t="s">
        <v>9</v>
      </c>
      <c r="H35" s="705" t="s">
        <v>9</v>
      </c>
      <c r="I35" s="705" t="s">
        <v>9</v>
      </c>
      <c r="J35" s="705" t="s">
        <v>9</v>
      </c>
      <c r="K35" s="705" t="s">
        <v>9</v>
      </c>
      <c r="L35" s="705" t="s">
        <v>9</v>
      </c>
      <c r="M35" s="705" t="s">
        <v>9</v>
      </c>
      <c r="N35" s="705" t="s">
        <v>9</v>
      </c>
      <c r="O35" s="705" t="s">
        <v>9</v>
      </c>
      <c r="P35" s="1139" t="s">
        <v>9</v>
      </c>
      <c r="Q35" s="1139" t="s">
        <v>9</v>
      </c>
      <c r="R35" s="706"/>
      <c r="S35" s="590"/>
    </row>
    <row r="36" spans="1:20" ht="11.25" customHeight="1">
      <c r="A36" s="580"/>
      <c r="B36" s="671"/>
      <c r="C36" s="1520" t="s">
        <v>125</v>
      </c>
      <c r="D36" s="1520"/>
      <c r="E36" s="705" t="s">
        <v>9</v>
      </c>
      <c r="F36" s="705" t="s">
        <v>9</v>
      </c>
      <c r="G36" s="705" t="s">
        <v>9</v>
      </c>
      <c r="H36" s="705" t="s">
        <v>9</v>
      </c>
      <c r="I36" s="705" t="s">
        <v>9</v>
      </c>
      <c r="J36" s="705" t="s">
        <v>9</v>
      </c>
      <c r="K36" s="705" t="s">
        <v>9</v>
      </c>
      <c r="L36" s="705" t="s">
        <v>9</v>
      </c>
      <c r="M36" s="705" t="s">
        <v>9</v>
      </c>
      <c r="N36" s="705" t="s">
        <v>9</v>
      </c>
      <c r="O36" s="705" t="s">
        <v>9</v>
      </c>
      <c r="P36" s="1139" t="s">
        <v>9</v>
      </c>
      <c r="Q36" s="1139" t="s">
        <v>9</v>
      </c>
      <c r="R36" s="706"/>
      <c r="S36" s="590"/>
    </row>
    <row r="37" spans="1:20" ht="11.25" customHeight="1">
      <c r="A37" s="580"/>
      <c r="B37" s="671"/>
      <c r="C37" s="1520" t="s">
        <v>354</v>
      </c>
      <c r="D37" s="1520"/>
      <c r="E37" s="705">
        <v>826</v>
      </c>
      <c r="F37" s="705" t="s">
        <v>9</v>
      </c>
      <c r="G37" s="705" t="s">
        <v>9</v>
      </c>
      <c r="H37" s="705" t="s">
        <v>9</v>
      </c>
      <c r="I37" s="705" t="s">
        <v>9</v>
      </c>
      <c r="J37" s="705">
        <v>11</v>
      </c>
      <c r="K37" s="705" t="s">
        <v>9</v>
      </c>
      <c r="L37" s="705" t="s">
        <v>9</v>
      </c>
      <c r="M37" s="705" t="s">
        <v>9</v>
      </c>
      <c r="N37" s="705" t="s">
        <v>9</v>
      </c>
      <c r="O37" s="705" t="s">
        <v>9</v>
      </c>
      <c r="P37" s="1139" t="s">
        <v>9</v>
      </c>
      <c r="Q37" s="1139" t="s">
        <v>9</v>
      </c>
      <c r="R37" s="764"/>
      <c r="S37" s="590"/>
    </row>
    <row r="38" spans="1:20" ht="11.25" customHeight="1">
      <c r="A38" s="580"/>
      <c r="B38" s="671"/>
      <c r="C38" s="1520" t="s">
        <v>124</v>
      </c>
      <c r="D38" s="1520"/>
      <c r="E38" s="705" t="s">
        <v>9</v>
      </c>
      <c r="F38" s="705" t="s">
        <v>9</v>
      </c>
      <c r="G38" s="705" t="s">
        <v>9</v>
      </c>
      <c r="H38" s="705" t="s">
        <v>9</v>
      </c>
      <c r="I38" s="705" t="s">
        <v>9</v>
      </c>
      <c r="J38" s="705" t="s">
        <v>9</v>
      </c>
      <c r="K38" s="705" t="s">
        <v>9</v>
      </c>
      <c r="L38" s="705" t="s">
        <v>9</v>
      </c>
      <c r="M38" s="705">
        <v>22</v>
      </c>
      <c r="N38" s="705" t="s">
        <v>9</v>
      </c>
      <c r="O38" s="705" t="s">
        <v>9</v>
      </c>
      <c r="P38" s="1139" t="s">
        <v>9</v>
      </c>
      <c r="Q38" s="1139" t="s">
        <v>9</v>
      </c>
      <c r="R38" s="764"/>
      <c r="S38" s="590"/>
    </row>
    <row r="39" spans="1:20" ht="11.25" customHeight="1">
      <c r="A39" s="580"/>
      <c r="B39" s="671"/>
      <c r="C39" s="1520" t="s">
        <v>123</v>
      </c>
      <c r="D39" s="1520"/>
      <c r="E39" s="705" t="s">
        <v>9</v>
      </c>
      <c r="F39" s="705" t="s">
        <v>9</v>
      </c>
      <c r="G39" s="705" t="s">
        <v>9</v>
      </c>
      <c r="H39" s="705" t="s">
        <v>9</v>
      </c>
      <c r="I39" s="705" t="s">
        <v>9</v>
      </c>
      <c r="J39" s="705" t="s">
        <v>9</v>
      </c>
      <c r="K39" s="705" t="s">
        <v>9</v>
      </c>
      <c r="L39" s="705" t="s">
        <v>9</v>
      </c>
      <c r="M39" s="705" t="s">
        <v>9</v>
      </c>
      <c r="N39" s="705" t="s">
        <v>9</v>
      </c>
      <c r="O39" s="705" t="s">
        <v>9</v>
      </c>
      <c r="P39" s="1139" t="s">
        <v>9</v>
      </c>
      <c r="Q39" s="1139" t="s">
        <v>9</v>
      </c>
      <c r="R39" s="764"/>
      <c r="S39" s="590"/>
    </row>
    <row r="40" spans="1:20" s="695" customFormat="1" ht="11.25" customHeight="1">
      <c r="A40" s="692"/>
      <c r="B40" s="693"/>
      <c r="C40" s="1520" t="s">
        <v>122</v>
      </c>
      <c r="D40" s="1520"/>
      <c r="E40" s="705" t="s">
        <v>9</v>
      </c>
      <c r="F40" s="705" t="s">
        <v>9</v>
      </c>
      <c r="G40" s="705" t="s">
        <v>9</v>
      </c>
      <c r="H40" s="705" t="s">
        <v>9</v>
      </c>
      <c r="I40" s="705" t="s">
        <v>9</v>
      </c>
      <c r="J40" s="705" t="s">
        <v>9</v>
      </c>
      <c r="K40" s="705" t="s">
        <v>9</v>
      </c>
      <c r="L40" s="705" t="s">
        <v>9</v>
      </c>
      <c r="M40" s="705" t="s">
        <v>9</v>
      </c>
      <c r="N40" s="705" t="s">
        <v>9</v>
      </c>
      <c r="O40" s="705" t="s">
        <v>9</v>
      </c>
      <c r="P40" s="1139" t="s">
        <v>9</v>
      </c>
      <c r="Q40" s="1139" t="s">
        <v>9</v>
      </c>
      <c r="R40" s="764"/>
      <c r="S40" s="666"/>
    </row>
    <row r="41" spans="1:20" s="695" customFormat="1" ht="11.25" customHeight="1">
      <c r="A41" s="692"/>
      <c r="B41" s="693"/>
      <c r="C41" s="1522" t="s">
        <v>121</v>
      </c>
      <c r="D41" s="1522"/>
      <c r="E41" s="705" t="s">
        <v>9</v>
      </c>
      <c r="F41" s="705" t="s">
        <v>9</v>
      </c>
      <c r="G41" s="705" t="s">
        <v>9</v>
      </c>
      <c r="H41" s="705" t="s">
        <v>9</v>
      </c>
      <c r="I41" s="705" t="s">
        <v>9</v>
      </c>
      <c r="J41" s="705" t="s">
        <v>9</v>
      </c>
      <c r="K41" s="705" t="s">
        <v>9</v>
      </c>
      <c r="L41" s="705" t="s">
        <v>9</v>
      </c>
      <c r="M41" s="705" t="s">
        <v>9</v>
      </c>
      <c r="N41" s="705" t="s">
        <v>9</v>
      </c>
      <c r="O41" s="705" t="s">
        <v>9</v>
      </c>
      <c r="P41" s="1139" t="s">
        <v>9</v>
      </c>
      <c r="Q41" s="1139" t="s">
        <v>9</v>
      </c>
      <c r="R41" s="764"/>
      <c r="S41" s="666"/>
    </row>
    <row r="42" spans="1:20" s="691" customFormat="1" ht="11.25" customHeight="1">
      <c r="A42" s="687"/>
      <c r="B42" s="707"/>
      <c r="C42" s="1035" t="s">
        <v>371</v>
      </c>
      <c r="D42" s="662"/>
      <c r="E42" s="708">
        <v>14.5</v>
      </c>
      <c r="F42" s="708">
        <v>12.7</v>
      </c>
      <c r="G42" s="708">
        <v>31.4</v>
      </c>
      <c r="H42" s="708">
        <v>48</v>
      </c>
      <c r="I42" s="708">
        <v>12</v>
      </c>
      <c r="J42" s="708">
        <v>35</v>
      </c>
      <c r="K42" s="708">
        <v>12</v>
      </c>
      <c r="L42" s="708">
        <v>12</v>
      </c>
      <c r="M42" s="708">
        <v>24.5</v>
      </c>
      <c r="N42" s="708">
        <v>30.8</v>
      </c>
      <c r="O42" s="708">
        <v>24</v>
      </c>
      <c r="P42" s="1180">
        <v>21</v>
      </c>
      <c r="Q42" s="1180">
        <v>18.8</v>
      </c>
      <c r="R42" s="764"/>
      <c r="S42" s="690"/>
    </row>
    <row r="43" spans="1:20" s="691" customFormat="1" ht="10.5" customHeight="1">
      <c r="A43" s="687"/>
      <c r="B43" s="707"/>
      <c r="C43" s="1035" t="s">
        <v>372</v>
      </c>
      <c r="D43" s="662"/>
      <c r="E43" s="703"/>
      <c r="F43" s="703"/>
      <c r="G43" s="703"/>
      <c r="H43" s="703"/>
      <c r="I43" s="703"/>
      <c r="J43" s="703"/>
      <c r="K43" s="703"/>
      <c r="L43" s="703"/>
      <c r="M43" s="703"/>
      <c r="N43" s="703"/>
      <c r="O43" s="703"/>
      <c r="P43" s="708"/>
      <c r="Q43" s="708"/>
      <c r="R43" s="764"/>
      <c r="S43" s="690"/>
    </row>
    <row r="44" spans="1:20" ht="9.75" customHeight="1">
      <c r="A44" s="580"/>
      <c r="B44" s="671"/>
      <c r="C44" s="709"/>
      <c r="D44" s="710" t="s">
        <v>120</v>
      </c>
      <c r="E44" s="712">
        <v>2</v>
      </c>
      <c r="F44" s="712">
        <v>1.3</v>
      </c>
      <c r="G44" s="712">
        <v>1.1000000000000001</v>
      </c>
      <c r="H44" s="712">
        <v>1.2</v>
      </c>
      <c r="I44" s="712">
        <v>1.1000000000000001</v>
      </c>
      <c r="J44" s="712">
        <v>1.1000000000000001</v>
      </c>
      <c r="K44" s="712">
        <v>0.9</v>
      </c>
      <c r="L44" s="712">
        <v>1.9</v>
      </c>
      <c r="M44" s="712">
        <v>0.8</v>
      </c>
      <c r="N44" s="712">
        <v>0.6</v>
      </c>
      <c r="O44" s="712">
        <v>0.6</v>
      </c>
      <c r="P44" s="924">
        <v>0.7</v>
      </c>
      <c r="Q44" s="924">
        <v>1</v>
      </c>
      <c r="R44" s="764"/>
      <c r="S44" s="590"/>
      <c r="T44" s="664"/>
    </row>
    <row r="45" spans="1:20" ht="9.75" customHeight="1">
      <c r="A45" s="580"/>
      <c r="B45" s="671"/>
      <c r="C45" s="709"/>
      <c r="D45" s="711" t="s">
        <v>119</v>
      </c>
      <c r="E45" s="712">
        <v>-1.2</v>
      </c>
      <c r="F45" s="712">
        <v>-2.2000000000000002</v>
      </c>
      <c r="G45" s="712">
        <v>-1.5</v>
      </c>
      <c r="H45" s="712">
        <v>-0.5</v>
      </c>
      <c r="I45" s="712">
        <v>-2.5</v>
      </c>
      <c r="J45" s="712">
        <v>-1.6</v>
      </c>
      <c r="K45" s="712">
        <v>-2.7</v>
      </c>
      <c r="L45" s="712">
        <v>-0.9</v>
      </c>
      <c r="M45" s="712">
        <v>-2</v>
      </c>
      <c r="N45" s="712">
        <v>-2</v>
      </c>
      <c r="O45" s="712">
        <v>-2.1</v>
      </c>
      <c r="P45" s="924">
        <v>-2</v>
      </c>
      <c r="Q45" s="924">
        <v>-1.6</v>
      </c>
      <c r="R45" s="764"/>
      <c r="S45" s="590"/>
    </row>
    <row r="46" spans="1:20" ht="25.5" customHeight="1">
      <c r="A46" s="580"/>
      <c r="B46" s="671"/>
      <c r="C46" s="1505" t="s">
        <v>304</v>
      </c>
      <c r="D46" s="1519"/>
      <c r="E46" s="1519"/>
      <c r="F46" s="1519"/>
      <c r="G46" s="1519"/>
      <c r="H46" s="1519"/>
      <c r="I46" s="1519"/>
      <c r="J46" s="1519"/>
      <c r="K46" s="1519"/>
      <c r="L46" s="1519"/>
      <c r="M46" s="1519"/>
      <c r="N46" s="1519"/>
      <c r="O46" s="1519"/>
      <c r="P46" s="1519"/>
      <c r="Q46" s="1519"/>
      <c r="R46" s="764"/>
      <c r="S46" s="590"/>
    </row>
    <row r="47" spans="1:20" ht="6.75" customHeight="1">
      <c r="A47" s="580"/>
      <c r="B47" s="671"/>
      <c r="C47" s="1505"/>
      <c r="D47" s="1505"/>
      <c r="E47" s="1505"/>
      <c r="F47" s="1505"/>
      <c r="G47" s="1505"/>
      <c r="H47" s="1505"/>
      <c r="I47" s="1505"/>
      <c r="J47" s="1505"/>
      <c r="K47" s="1505"/>
      <c r="L47" s="1505"/>
      <c r="M47" s="1505"/>
      <c r="N47" s="1505"/>
      <c r="O47" s="1505"/>
      <c r="P47" s="1505"/>
      <c r="Q47" s="1505"/>
      <c r="R47" s="764"/>
      <c r="S47" s="590"/>
    </row>
    <row r="48" spans="1:20" ht="13.5" customHeight="1">
      <c r="A48" s="580"/>
      <c r="B48" s="671"/>
      <c r="C48" s="713" t="s">
        <v>555</v>
      </c>
      <c r="D48" s="714"/>
      <c r="E48" s="715"/>
      <c r="F48" s="715"/>
      <c r="G48" s="715"/>
      <c r="H48" s="715"/>
      <c r="I48" s="715"/>
      <c r="J48" s="715"/>
      <c r="K48" s="715"/>
      <c r="L48" s="715"/>
      <c r="M48" s="715"/>
      <c r="N48" s="715"/>
      <c r="O48" s="715"/>
      <c r="P48" s="715"/>
      <c r="Q48" s="716"/>
      <c r="R48" s="764"/>
      <c r="S48" s="590"/>
    </row>
    <row r="49" spans="1:21" ht="3.75" customHeight="1">
      <c r="A49" s="580"/>
      <c r="B49" s="671"/>
      <c r="C49" s="717"/>
      <c r="D49" s="668"/>
      <c r="E49" s="718"/>
      <c r="F49" s="718"/>
      <c r="G49" s="719"/>
      <c r="H49" s="718"/>
      <c r="I49" s="718"/>
      <c r="J49" s="720"/>
      <c r="K49" s="720"/>
      <c r="L49" s="720"/>
      <c r="M49" s="720"/>
      <c r="N49" s="721"/>
      <c r="O49" s="721"/>
      <c r="P49" s="721"/>
      <c r="Q49" s="721"/>
      <c r="R49" s="764"/>
      <c r="S49" s="590"/>
    </row>
    <row r="50" spans="1:21" ht="12.75" customHeight="1">
      <c r="A50" s="580"/>
      <c r="B50" s="671"/>
      <c r="C50" s="1506" t="s">
        <v>118</v>
      </c>
      <c r="D50" s="1506"/>
      <c r="E50" s="1507" t="s">
        <v>295</v>
      </c>
      <c r="F50" s="1507"/>
      <c r="G50" s="1508" t="s">
        <v>433</v>
      </c>
      <c r="H50" s="1508"/>
      <c r="I50" s="1510" t="s">
        <v>117</v>
      </c>
      <c r="J50" s="1511"/>
      <c r="K50" s="1511"/>
      <c r="L50" s="1511"/>
      <c r="M50" s="1512"/>
      <c r="N50" s="1511" t="s">
        <v>116</v>
      </c>
      <c r="O50" s="1511"/>
      <c r="P50" s="1511"/>
      <c r="Q50" s="1511"/>
      <c r="R50" s="764"/>
      <c r="S50" s="590"/>
    </row>
    <row r="51" spans="1:21" ht="12.75" customHeight="1">
      <c r="A51" s="580"/>
      <c r="B51" s="671"/>
      <c r="C51" s="1506"/>
      <c r="D51" s="1506"/>
      <c r="E51" s="810" t="s">
        <v>70</v>
      </c>
      <c r="F51" s="910" t="s">
        <v>115</v>
      </c>
      <c r="G51" s="1509"/>
      <c r="H51" s="1509"/>
      <c r="I51" s="1513" t="s">
        <v>114</v>
      </c>
      <c r="J51" s="1514"/>
      <c r="K51" s="1514" t="s">
        <v>113</v>
      </c>
      <c r="L51" s="1514"/>
      <c r="M51" s="1068" t="s">
        <v>112</v>
      </c>
      <c r="N51" s="1514" t="s">
        <v>114</v>
      </c>
      <c r="O51" s="1514"/>
      <c r="P51" s="811" t="s">
        <v>113</v>
      </c>
      <c r="Q51" s="811" t="s">
        <v>112</v>
      </c>
      <c r="R51" s="764"/>
      <c r="S51" s="590"/>
    </row>
    <row r="52" spans="1:21" ht="2.25" customHeight="1">
      <c r="A52" s="580"/>
      <c r="B52" s="671"/>
      <c r="C52" s="304"/>
      <c r="D52" s="304"/>
      <c r="E52" s="722"/>
      <c r="F52" s="724"/>
      <c r="G52" s="725"/>
      <c r="H52" s="725"/>
      <c r="I52" s="1069"/>
      <c r="J52" s="110"/>
      <c r="K52" s="110"/>
      <c r="L52" s="110"/>
      <c r="M52" s="1070"/>
      <c r="N52" s="110"/>
      <c r="O52" s="110"/>
      <c r="P52" s="110"/>
      <c r="Q52" s="110"/>
      <c r="R52" s="764"/>
      <c r="S52" s="590"/>
    </row>
    <row r="53" spans="1:21" ht="27.75" customHeight="1">
      <c r="A53" s="580"/>
      <c r="B53" s="671"/>
      <c r="C53" s="1515" t="s">
        <v>557</v>
      </c>
      <c r="D53" s="1515"/>
      <c r="E53" s="1134">
        <v>1118</v>
      </c>
      <c r="F53" s="1135">
        <f>+E53/Q19*100</f>
        <v>50.841291496134609</v>
      </c>
      <c r="G53" s="1516">
        <v>24</v>
      </c>
      <c r="H53" s="1516"/>
      <c r="I53" s="1517">
        <v>0.8</v>
      </c>
      <c r="J53" s="1518"/>
      <c r="K53" s="1518">
        <v>-5.4</v>
      </c>
      <c r="L53" s="1518"/>
      <c r="M53" s="1136">
        <v>6.5</v>
      </c>
      <c r="N53" s="1518">
        <v>0.4</v>
      </c>
      <c r="O53" s="1518"/>
      <c r="P53" s="1137">
        <v>-2.7</v>
      </c>
      <c r="Q53" s="1137">
        <v>3.2</v>
      </c>
      <c r="R53" s="764"/>
      <c r="S53" s="590"/>
      <c r="U53" s="664"/>
    </row>
    <row r="54" spans="1:21" s="654" customFormat="1" ht="9.75" customHeight="1">
      <c r="A54" s="698"/>
      <c r="B54" s="671"/>
      <c r="C54" s="726" t="s">
        <v>525</v>
      </c>
      <c r="D54" s="727"/>
      <c r="E54" s="673"/>
      <c r="F54" s="673"/>
      <c r="G54" s="728"/>
      <c r="H54" s="728"/>
      <c r="I54" s="729" t="s">
        <v>110</v>
      </c>
      <c r="J54" s="673"/>
      <c r="K54" s="673"/>
      <c r="L54" s="673"/>
      <c r="M54" s="673"/>
      <c r="N54" s="673"/>
      <c r="O54" s="673"/>
      <c r="P54" s="673" t="s">
        <v>109</v>
      </c>
      <c r="Q54" s="673"/>
      <c r="R54" s="764"/>
      <c r="S54" s="730"/>
    </row>
    <row r="55" spans="1:21" s="654" customFormat="1" ht="12" customHeight="1" thickBot="1">
      <c r="A55" s="698"/>
      <c r="B55" s="731"/>
      <c r="C55" s="732"/>
      <c r="D55" s="733"/>
      <c r="E55" s="735"/>
      <c r="F55" s="735"/>
      <c r="G55" s="735"/>
      <c r="H55" s="735"/>
      <c r="I55" s="735"/>
      <c r="J55" s="735"/>
      <c r="K55" s="735"/>
      <c r="L55" s="735"/>
      <c r="M55" s="735"/>
      <c r="N55" s="735"/>
      <c r="O55" s="735"/>
      <c r="P55" s="735"/>
      <c r="Q55" s="674" t="s">
        <v>75</v>
      </c>
      <c r="R55" s="736"/>
      <c r="S55" s="737"/>
    </row>
    <row r="56" spans="1:21" ht="13.5" customHeight="1" thickBot="1">
      <c r="A56" s="580"/>
      <c r="B56" s="731"/>
      <c r="C56" s="1502" t="s">
        <v>370</v>
      </c>
      <c r="D56" s="1503"/>
      <c r="E56" s="1503"/>
      <c r="F56" s="1503"/>
      <c r="G56" s="1503"/>
      <c r="H56" s="1503"/>
      <c r="I56" s="1503"/>
      <c r="J56" s="1503"/>
      <c r="K56" s="1503"/>
      <c r="L56" s="1503"/>
      <c r="M56" s="1503"/>
      <c r="N56" s="1503"/>
      <c r="O56" s="1503"/>
      <c r="P56" s="1503"/>
      <c r="Q56" s="1504"/>
      <c r="R56" s="674"/>
      <c r="S56" s="657"/>
    </row>
    <row r="57" spans="1:21" ht="2.25" customHeight="1">
      <c r="A57" s="580"/>
      <c r="B57" s="731"/>
      <c r="C57" s="1499" t="s">
        <v>71</v>
      </c>
      <c r="D57" s="1500"/>
      <c r="E57" s="657"/>
      <c r="F57" s="657"/>
      <c r="G57" s="739"/>
      <c r="H57" s="739"/>
      <c r="I57" s="739"/>
      <c r="J57" s="739"/>
      <c r="K57" s="739"/>
      <c r="L57" s="739"/>
      <c r="M57" s="739"/>
      <c r="N57" s="739"/>
      <c r="O57" s="739"/>
      <c r="P57" s="739"/>
      <c r="Q57" s="739"/>
      <c r="R57" s="736"/>
      <c r="S57" s="657"/>
    </row>
    <row r="58" spans="1:21" ht="11.25" customHeight="1">
      <c r="A58" s="580"/>
      <c r="B58" s="671"/>
      <c r="C58" s="1500"/>
      <c r="D58" s="1500"/>
      <c r="E58" s="1424">
        <v>2012</v>
      </c>
      <c r="F58" s="1424"/>
      <c r="G58" s="1424"/>
      <c r="H58" s="1424"/>
      <c r="I58" s="1424"/>
      <c r="J58" s="1424">
        <v>2013</v>
      </c>
      <c r="K58" s="1424"/>
      <c r="L58" s="1424"/>
      <c r="M58" s="1424"/>
      <c r="N58" s="1424"/>
      <c r="O58" s="1424"/>
      <c r="P58" s="1424"/>
      <c r="Q58" s="1424"/>
      <c r="R58" s="590"/>
      <c r="S58" s="590"/>
    </row>
    <row r="59" spans="1:21" ht="10.5" customHeight="1">
      <c r="A59" s="580"/>
      <c r="B59" s="671"/>
      <c r="C59" s="595"/>
      <c r="D59" s="595"/>
      <c r="E59" s="1183" t="s">
        <v>102</v>
      </c>
      <c r="F59" s="1183" t="s">
        <v>101</v>
      </c>
      <c r="G59" s="1183" t="s">
        <v>100</v>
      </c>
      <c r="H59" s="1183" t="s">
        <v>99</v>
      </c>
      <c r="I59" s="1183" t="s">
        <v>98</v>
      </c>
      <c r="J59" s="1071" t="s">
        <v>97</v>
      </c>
      <c r="K59" s="1183" t="s">
        <v>108</v>
      </c>
      <c r="L59" s="1183" t="s">
        <v>107</v>
      </c>
      <c r="M59" s="1183" t="s">
        <v>106</v>
      </c>
      <c r="N59" s="1183" t="s">
        <v>105</v>
      </c>
      <c r="O59" s="1183" t="s">
        <v>104</v>
      </c>
      <c r="P59" s="656" t="s">
        <v>103</v>
      </c>
      <c r="Q59" s="656" t="s">
        <v>556</v>
      </c>
      <c r="R59" s="764"/>
      <c r="S59" s="590"/>
    </row>
    <row r="60" spans="1:21" ht="9" customHeight="1">
      <c r="A60" s="580"/>
      <c r="B60" s="731"/>
      <c r="C60" s="1501" t="s">
        <v>96</v>
      </c>
      <c r="D60" s="1501"/>
      <c r="E60" s="741"/>
      <c r="F60" s="741"/>
      <c r="G60" s="741"/>
      <c r="H60" s="741"/>
      <c r="I60" s="741"/>
      <c r="J60" s="741"/>
      <c r="K60" s="741"/>
      <c r="L60" s="741"/>
      <c r="M60" s="741"/>
      <c r="N60" s="741"/>
      <c r="O60" s="741"/>
      <c r="P60" s="841"/>
      <c r="Q60" s="841"/>
      <c r="R60" s="736"/>
      <c r="S60" s="657"/>
    </row>
    <row r="61" spans="1:21" s="746" customFormat="1" ht="9.75" customHeight="1">
      <c r="A61" s="742"/>
      <c r="B61" s="743"/>
      <c r="C61" s="744" t="s">
        <v>95</v>
      </c>
      <c r="D61" s="609"/>
      <c r="E61" s="745">
        <v>-0.1</v>
      </c>
      <c r="F61" s="745">
        <v>0.62</v>
      </c>
      <c r="G61" s="745">
        <v>0.31</v>
      </c>
      <c r="H61" s="745">
        <v>-0.32</v>
      </c>
      <c r="I61" s="745">
        <v>0.01</v>
      </c>
      <c r="J61" s="745">
        <v>-1.24</v>
      </c>
      <c r="K61" s="745">
        <v>-0.12</v>
      </c>
      <c r="L61" s="745">
        <v>1.65</v>
      </c>
      <c r="M61" s="745">
        <v>0.01</v>
      </c>
      <c r="N61" s="745">
        <v>0.17</v>
      </c>
      <c r="O61" s="745">
        <v>0.05</v>
      </c>
      <c r="P61" s="745">
        <v>-0.24</v>
      </c>
      <c r="Q61" s="745">
        <v>-0.74</v>
      </c>
      <c r="R61" s="626"/>
      <c r="S61" s="626"/>
    </row>
    <row r="62" spans="1:21" s="746" customFormat="1" ht="9.75" customHeight="1">
      <c r="A62" s="742"/>
      <c r="B62" s="743"/>
      <c r="C62" s="744" t="s">
        <v>94</v>
      </c>
      <c r="D62" s="609"/>
      <c r="E62" s="747">
        <v>3.08</v>
      </c>
      <c r="F62" s="747">
        <v>2.88</v>
      </c>
      <c r="G62" s="747">
        <v>2.13</v>
      </c>
      <c r="H62" s="747">
        <v>1.89</v>
      </c>
      <c r="I62" s="747">
        <v>1.92</v>
      </c>
      <c r="J62" s="747">
        <v>0.17</v>
      </c>
      <c r="K62" s="747">
        <v>-0.03</v>
      </c>
      <c r="L62" s="747">
        <v>0.45</v>
      </c>
      <c r="M62" s="747">
        <v>0.18</v>
      </c>
      <c r="N62" s="747">
        <v>0.71</v>
      </c>
      <c r="O62" s="747">
        <v>0.98</v>
      </c>
      <c r="P62" s="747">
        <v>0.76</v>
      </c>
      <c r="Q62" s="747">
        <v>0.15</v>
      </c>
      <c r="R62" s="626"/>
      <c r="S62" s="626"/>
    </row>
    <row r="63" spans="1:21" s="746" customFormat="1" ht="9.75" customHeight="1">
      <c r="A63" s="742"/>
      <c r="B63" s="743"/>
      <c r="C63" s="744" t="s">
        <v>312</v>
      </c>
      <c r="D63" s="609"/>
      <c r="E63" s="747">
        <v>3.31</v>
      </c>
      <c r="F63" s="747">
        <v>3.26</v>
      </c>
      <c r="G63" s="747">
        <v>3.08</v>
      </c>
      <c r="H63" s="747">
        <v>2.91</v>
      </c>
      <c r="I63" s="747">
        <v>2.77</v>
      </c>
      <c r="J63" s="747">
        <v>2.4900000000000002</v>
      </c>
      <c r="K63" s="747">
        <v>2.19</v>
      </c>
      <c r="L63" s="747">
        <v>1.96</v>
      </c>
      <c r="M63" s="747">
        <v>1.73</v>
      </c>
      <c r="N63" s="747">
        <v>1.56</v>
      </c>
      <c r="O63" s="747">
        <v>1.42</v>
      </c>
      <c r="P63" s="747">
        <v>1.25</v>
      </c>
      <c r="Q63" s="747">
        <v>1.01</v>
      </c>
      <c r="R63" s="626"/>
      <c r="S63" s="626"/>
      <c r="T63" s="748"/>
    </row>
    <row r="64" spans="1:21" ht="11.25" customHeight="1">
      <c r="A64" s="580"/>
      <c r="B64" s="731"/>
      <c r="C64" s="911" t="s">
        <v>93</v>
      </c>
      <c r="D64" s="740"/>
      <c r="E64" s="749"/>
      <c r="F64" s="257"/>
      <c r="G64" s="807"/>
      <c r="H64" s="807"/>
      <c r="I64" s="807"/>
      <c r="J64" s="115"/>
      <c r="K64" s="749"/>
      <c r="L64" s="807"/>
      <c r="M64" s="807"/>
      <c r="N64" s="807"/>
      <c r="O64" s="807"/>
      <c r="P64" s="807"/>
      <c r="Q64" s="750"/>
      <c r="R64" s="736"/>
      <c r="S64" s="657"/>
    </row>
    <row r="65" spans="1:19" ht="10.5" customHeight="1">
      <c r="A65" s="580"/>
      <c r="B65" s="751"/>
      <c r="C65" s="669"/>
      <c r="D65" s="1271" t="s">
        <v>582</v>
      </c>
      <c r="E65" s="920"/>
      <c r="F65" s="922"/>
      <c r="G65" s="109"/>
      <c r="H65" s="109"/>
      <c r="I65" s="109"/>
      <c r="J65" s="923">
        <v>3.5664467483506268</v>
      </c>
      <c r="K65" s="749"/>
      <c r="L65" s="807"/>
      <c r="M65" s="807"/>
      <c r="N65" s="807"/>
      <c r="O65" s="807"/>
      <c r="P65" s="807"/>
      <c r="Q65" s="924">
        <f>+J65</f>
        <v>3.5664467483506268</v>
      </c>
      <c r="R65" s="736"/>
      <c r="S65" s="657"/>
    </row>
    <row r="66" spans="1:19" ht="10.5" customHeight="1">
      <c r="A66" s="580"/>
      <c r="B66" s="752"/>
      <c r="C66" s="609"/>
      <c r="D66" s="925" t="s">
        <v>583</v>
      </c>
      <c r="E66" s="926"/>
      <c r="F66" s="926"/>
      <c r="G66" s="926"/>
      <c r="H66" s="926"/>
      <c r="I66" s="926"/>
      <c r="J66" s="923">
        <v>3.061047914826176</v>
      </c>
      <c r="K66" s="749"/>
      <c r="L66" s="286"/>
      <c r="M66" s="807"/>
      <c r="N66" s="807"/>
      <c r="O66" s="807"/>
      <c r="P66" s="807"/>
      <c r="Q66" s="924">
        <f t="shared" ref="Q66:Q69" si="0">+J66</f>
        <v>3.061047914826176</v>
      </c>
      <c r="R66" s="753"/>
      <c r="S66" s="753"/>
    </row>
    <row r="67" spans="1:19" ht="10.5" customHeight="1">
      <c r="A67" s="580"/>
      <c r="B67" s="752"/>
      <c r="C67" s="609"/>
      <c r="D67" s="925" t="s">
        <v>584</v>
      </c>
      <c r="E67" s="920"/>
      <c r="F67" s="258"/>
      <c r="G67" s="258"/>
      <c r="H67" s="109"/>
      <c r="I67" s="259"/>
      <c r="J67" s="923">
        <v>1.8841009561741728</v>
      </c>
      <c r="K67" s="749"/>
      <c r="L67" s="286"/>
      <c r="M67" s="807"/>
      <c r="N67" s="807"/>
      <c r="O67" s="807"/>
      <c r="P67" s="807"/>
      <c r="Q67" s="924">
        <f t="shared" si="0"/>
        <v>1.8841009561741728</v>
      </c>
      <c r="R67" s="754"/>
      <c r="S67" s="657"/>
    </row>
    <row r="68" spans="1:19" ht="10.5" customHeight="1">
      <c r="A68" s="580"/>
      <c r="B68" s="752"/>
      <c r="C68" s="609"/>
      <c r="D68" s="925" t="s">
        <v>585</v>
      </c>
      <c r="E68" s="927"/>
      <c r="F68" s="925"/>
      <c r="G68" s="925"/>
      <c r="H68" s="925"/>
      <c r="I68" s="925"/>
      <c r="J68" s="923">
        <v>0.99894323370486315</v>
      </c>
      <c r="K68" s="749"/>
      <c r="L68" s="286"/>
      <c r="M68" s="807"/>
      <c r="N68" s="807"/>
      <c r="O68" s="807"/>
      <c r="P68" s="807"/>
      <c r="Q68" s="924">
        <f t="shared" si="0"/>
        <v>0.99894323370486315</v>
      </c>
      <c r="R68" s="754"/>
      <c r="S68" s="657"/>
    </row>
    <row r="69" spans="1:19" ht="10.5" customHeight="1">
      <c r="A69" s="580"/>
      <c r="B69" s="752"/>
      <c r="C69" s="609"/>
      <c r="D69" s="928" t="s">
        <v>586</v>
      </c>
      <c r="E69" s="929"/>
      <c r="F69" s="929"/>
      <c r="G69" s="929"/>
      <c r="H69" s="929"/>
      <c r="I69" s="929"/>
      <c r="J69" s="923">
        <v>0.9648666934685135</v>
      </c>
      <c r="K69" s="749"/>
      <c r="L69" s="286"/>
      <c r="M69" s="807"/>
      <c r="N69" s="807"/>
      <c r="O69" s="807"/>
      <c r="P69" s="807"/>
      <c r="Q69" s="924">
        <f t="shared" si="0"/>
        <v>0.9648666934685135</v>
      </c>
      <c r="R69" s="754"/>
      <c r="S69" s="657"/>
    </row>
    <row r="70" spans="1:19" ht="9.75" customHeight="1">
      <c r="A70" s="580"/>
      <c r="B70" s="752"/>
      <c r="C70" s="609"/>
      <c r="D70" s="925" t="s">
        <v>587</v>
      </c>
      <c r="E70" s="258" t="s">
        <v>432</v>
      </c>
      <c r="F70" s="258" t="s">
        <v>432</v>
      </c>
      <c r="G70" s="258" t="s">
        <v>432</v>
      </c>
      <c r="H70" s="109"/>
      <c r="I70" s="259"/>
      <c r="J70" s="750">
        <v>-14.360722883691546</v>
      </c>
      <c r="K70" s="749"/>
      <c r="L70" s="286"/>
      <c r="M70" s="807"/>
      <c r="N70" s="807"/>
      <c r="O70" s="807"/>
      <c r="P70" s="807"/>
      <c r="Q70" s="749"/>
      <c r="R70" s="754"/>
      <c r="S70" s="657"/>
    </row>
    <row r="71" spans="1:19" ht="11.25" customHeight="1">
      <c r="A71" s="580"/>
      <c r="B71" s="752"/>
      <c r="C71" s="609"/>
      <c r="D71" s="925" t="s">
        <v>588</v>
      </c>
      <c r="E71" s="921"/>
      <c r="F71" s="259"/>
      <c r="G71" s="259"/>
      <c r="H71" s="109"/>
      <c r="I71" s="259"/>
      <c r="J71" s="750">
        <v>-9.6987081553539305</v>
      </c>
      <c r="K71" s="749"/>
      <c r="L71" s="286"/>
      <c r="M71" s="807"/>
      <c r="N71" s="807"/>
      <c r="O71" s="807"/>
      <c r="P71" s="807"/>
      <c r="Q71" s="930"/>
      <c r="R71" s="754"/>
      <c r="S71" s="657"/>
    </row>
    <row r="72" spans="1:19" ht="9.75" customHeight="1">
      <c r="A72" s="580"/>
      <c r="B72" s="752"/>
      <c r="C72" s="609"/>
      <c r="D72" s="925" t="s">
        <v>589</v>
      </c>
      <c r="E72" s="921"/>
      <c r="F72" s="259"/>
      <c r="G72" s="259"/>
      <c r="H72" s="109"/>
      <c r="I72" s="259"/>
      <c r="J72" s="750">
        <v>-8.9557361440180667</v>
      </c>
      <c r="K72" s="749"/>
      <c r="L72" s="286"/>
      <c r="M72" s="807"/>
      <c r="N72" s="807"/>
      <c r="O72" s="807"/>
      <c r="P72" s="807"/>
      <c r="Q72" s="930"/>
      <c r="R72" s="754"/>
      <c r="S72" s="657"/>
    </row>
    <row r="73" spans="1:19" ht="9.75" customHeight="1">
      <c r="A73" s="580"/>
      <c r="B73" s="752"/>
      <c r="C73" s="609"/>
      <c r="D73" s="925" t="s">
        <v>590</v>
      </c>
      <c r="E73" s="921"/>
      <c r="F73" s="259"/>
      <c r="G73" s="259"/>
      <c r="H73" s="109"/>
      <c r="I73" s="259"/>
      <c r="J73" s="750">
        <v>-2.508794309791651</v>
      </c>
      <c r="K73" s="749"/>
      <c r="L73" s="286"/>
      <c r="M73" s="807"/>
      <c r="N73" s="807"/>
      <c r="O73" s="807"/>
      <c r="P73" s="807"/>
      <c r="Q73" s="930"/>
      <c r="R73" s="754"/>
      <c r="S73" s="657"/>
    </row>
    <row r="74" spans="1:19" ht="9.75" customHeight="1">
      <c r="A74" s="580"/>
      <c r="B74" s="752"/>
      <c r="C74" s="609"/>
      <c r="D74" s="925" t="s">
        <v>591</v>
      </c>
      <c r="E74" s="921"/>
      <c r="F74" s="258"/>
      <c r="G74" s="258"/>
      <c r="H74" s="109"/>
      <c r="I74" s="259"/>
      <c r="J74" s="750">
        <v>-2.4643968001331507</v>
      </c>
      <c r="K74" s="749"/>
      <c r="L74" s="286"/>
      <c r="M74" s="807"/>
      <c r="N74" s="807"/>
      <c r="O74" s="807"/>
      <c r="P74" s="807"/>
      <c r="Q74" s="749"/>
      <c r="R74" s="754"/>
      <c r="S74" s="657"/>
    </row>
    <row r="75" spans="1:19" ht="5.25" customHeight="1">
      <c r="A75" s="580"/>
      <c r="B75" s="752"/>
      <c r="C75" s="609"/>
      <c r="D75" s="755"/>
      <c r="E75" s="749"/>
      <c r="F75" s="258"/>
      <c r="G75" s="258"/>
      <c r="H75" s="109"/>
      <c r="I75" s="259"/>
      <c r="J75" s="750"/>
      <c r="K75" s="749"/>
      <c r="L75" s="286"/>
      <c r="M75" s="807"/>
      <c r="N75" s="807"/>
      <c r="O75" s="807"/>
      <c r="P75" s="807"/>
      <c r="Q75" s="749"/>
      <c r="R75" s="754"/>
      <c r="S75" s="657"/>
    </row>
    <row r="76" spans="1:19" ht="10.5" customHeight="1">
      <c r="A76" s="580"/>
      <c r="B76" s="756"/>
      <c r="C76" s="734" t="s">
        <v>288</v>
      </c>
      <c r="D76" s="755"/>
      <c r="E76" s="734"/>
      <c r="F76" s="734"/>
      <c r="G76" s="757" t="s">
        <v>92</v>
      </c>
      <c r="H76" s="734"/>
      <c r="I76" s="734"/>
      <c r="J76" s="734"/>
      <c r="K76" s="734"/>
      <c r="L76" s="734"/>
      <c r="M76" s="734"/>
      <c r="N76" s="734"/>
      <c r="O76" s="260"/>
      <c r="P76" s="260"/>
      <c r="Q76" s="260"/>
      <c r="R76" s="736"/>
      <c r="S76" s="657"/>
    </row>
    <row r="77" spans="1:19" ht="12.75" customHeight="1">
      <c r="A77" s="580"/>
      <c r="B77" s="341">
        <v>16</v>
      </c>
      <c r="C77" s="1048" t="s">
        <v>571</v>
      </c>
      <c r="D77" s="578"/>
      <c r="E77" s="758"/>
      <c r="F77" s="758"/>
      <c r="G77" s="590"/>
      <c r="H77" s="590"/>
      <c r="I77" s="590"/>
      <c r="J77" s="590"/>
      <c r="K77" s="590"/>
      <c r="L77" s="590"/>
      <c r="M77" s="590"/>
      <c r="N77" s="1365"/>
      <c r="O77" s="1365"/>
      <c r="P77" s="1365"/>
      <c r="Q77" s="1365"/>
      <c r="R77" s="759"/>
      <c r="S77" s="590"/>
    </row>
    <row r="80" spans="1:19" ht="18" customHeight="1"/>
    <row r="82" spans="2:18">
      <c r="F82" s="760"/>
      <c r="G82" s="760"/>
      <c r="H82" s="760"/>
      <c r="I82" s="760"/>
      <c r="J82" s="760"/>
      <c r="K82" s="760"/>
    </row>
    <row r="83" spans="2:18" ht="17.25" customHeight="1">
      <c r="F83" s="760"/>
      <c r="G83" s="760"/>
      <c r="H83" s="760"/>
      <c r="I83" s="760"/>
      <c r="J83" s="760"/>
      <c r="K83" s="760"/>
    </row>
    <row r="84" spans="2:18">
      <c r="F84" s="760"/>
      <c r="G84" s="760"/>
      <c r="H84" s="760"/>
      <c r="I84" s="760"/>
      <c r="J84" s="760"/>
      <c r="K84" s="760"/>
    </row>
    <row r="85" spans="2:18" ht="9" customHeight="1">
      <c r="F85" s="760"/>
      <c r="G85" s="760"/>
      <c r="H85" s="760"/>
      <c r="I85" s="760"/>
      <c r="J85" s="760"/>
      <c r="K85" s="760"/>
    </row>
    <row r="86" spans="2:18" ht="8.25" customHeight="1">
      <c r="F86" s="760"/>
      <c r="G86" s="760"/>
      <c r="H86" s="760"/>
      <c r="I86" s="760"/>
      <c r="J86" s="760"/>
      <c r="K86" s="760"/>
    </row>
    <row r="87" spans="2:18" ht="9.75" customHeight="1">
      <c r="F87" s="760"/>
      <c r="G87" s="760"/>
      <c r="H87" s="760"/>
      <c r="I87" s="760"/>
      <c r="J87" s="760"/>
      <c r="K87" s="760"/>
    </row>
    <row r="88" spans="2:18">
      <c r="F88" s="760"/>
      <c r="G88" s="760"/>
      <c r="H88" s="760"/>
      <c r="I88" s="760"/>
      <c r="J88" s="760"/>
      <c r="K88" s="760"/>
    </row>
    <row r="89" spans="2:18">
      <c r="F89" s="760"/>
      <c r="G89" s="760"/>
      <c r="H89" s="760"/>
      <c r="I89" s="760"/>
      <c r="J89" s="760"/>
      <c r="K89" s="760"/>
    </row>
    <row r="90" spans="2:18">
      <c r="F90" s="760"/>
      <c r="G90" s="760"/>
      <c r="H90" s="760"/>
      <c r="I90" s="760"/>
      <c r="J90" s="760"/>
      <c r="K90" s="760"/>
    </row>
    <row r="91" spans="2:18">
      <c r="F91" s="760"/>
      <c r="G91" s="760"/>
      <c r="H91" s="760"/>
      <c r="I91" s="760"/>
      <c r="J91" s="760"/>
      <c r="K91" s="760"/>
      <c r="R91" s="596"/>
    </row>
    <row r="92" spans="2:18">
      <c r="F92" s="760"/>
      <c r="G92" s="760"/>
      <c r="H92" s="760"/>
      <c r="I92" s="760"/>
      <c r="J92" s="760"/>
      <c r="K92" s="760"/>
    </row>
    <row r="93" spans="2:18">
      <c r="F93" s="760"/>
      <c r="G93" s="760"/>
      <c r="H93" s="760"/>
      <c r="I93" s="760"/>
      <c r="J93" s="760"/>
      <c r="K93" s="760"/>
    </row>
    <row r="94" spans="2:18">
      <c r="B94" s="760"/>
      <c r="C94" s="760"/>
      <c r="D94" s="761"/>
      <c r="E94" s="760"/>
      <c r="F94" s="760"/>
      <c r="G94" s="760"/>
      <c r="H94" s="760"/>
      <c r="I94" s="760"/>
      <c r="J94" s="760"/>
      <c r="K94" s="760"/>
    </row>
    <row r="95" spans="2:18">
      <c r="B95" s="760"/>
      <c r="C95" s="760"/>
      <c r="D95" s="760"/>
      <c r="E95" s="760"/>
      <c r="F95" s="760"/>
      <c r="G95" s="760"/>
      <c r="H95" s="760"/>
      <c r="I95" s="760"/>
      <c r="J95" s="760"/>
      <c r="K95" s="760"/>
    </row>
  </sheetData>
  <mergeCells count="51">
    <mergeCell ref="C1:F1"/>
    <mergeCell ref="C4:Q4"/>
    <mergeCell ref="C6:Q6"/>
    <mergeCell ref="C7:D8"/>
    <mergeCell ref="J1:O1"/>
    <mergeCell ref="E8:J8"/>
    <mergeCell ref="K8:Q8"/>
    <mergeCell ref="C30:D30"/>
    <mergeCell ref="C10:D10"/>
    <mergeCell ref="C20:D20"/>
    <mergeCell ref="C21:D21"/>
    <mergeCell ref="C22:D22"/>
    <mergeCell ref="C23:D23"/>
    <mergeCell ref="C24:D24"/>
    <mergeCell ref="C25:D25"/>
    <mergeCell ref="C26:D26"/>
    <mergeCell ref="C27:D27"/>
    <mergeCell ref="C28:D28"/>
    <mergeCell ref="C29:D29"/>
    <mergeCell ref="C46:Q46"/>
    <mergeCell ref="C31:D31"/>
    <mergeCell ref="C32:D32"/>
    <mergeCell ref="C33:D33"/>
    <mergeCell ref="C34:D34"/>
    <mergeCell ref="C35:D35"/>
    <mergeCell ref="C36:D36"/>
    <mergeCell ref="C37:D37"/>
    <mergeCell ref="C38:D38"/>
    <mergeCell ref="C39:D39"/>
    <mergeCell ref="C40:D40"/>
    <mergeCell ref="C41:D41"/>
    <mergeCell ref="C56:Q56"/>
    <mergeCell ref="C47:Q47"/>
    <mergeCell ref="C50:D51"/>
    <mergeCell ref="E50:F50"/>
    <mergeCell ref="G50:H51"/>
    <mergeCell ref="I50:M50"/>
    <mergeCell ref="N50:Q50"/>
    <mergeCell ref="I51:J51"/>
    <mergeCell ref="K51:L51"/>
    <mergeCell ref="N51:O51"/>
    <mergeCell ref="C53:D53"/>
    <mergeCell ref="G53:H53"/>
    <mergeCell ref="I53:J53"/>
    <mergeCell ref="K53:L53"/>
    <mergeCell ref="N53:O53"/>
    <mergeCell ref="N77:Q77"/>
    <mergeCell ref="C57:D58"/>
    <mergeCell ref="C60:D60"/>
    <mergeCell ref="E58:I58"/>
    <mergeCell ref="J58:Q58"/>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sheetPr codeName="Folha14">
    <tabColor theme="7"/>
  </sheetPr>
  <dimension ref="A1:N59"/>
  <sheetViews>
    <sheetView zoomScaleNormal="100" workbookViewId="0"/>
  </sheetViews>
  <sheetFormatPr defaultRowHeight="12.75"/>
  <cols>
    <col min="1" max="1" width="1" style="187" customWidth="1"/>
    <col min="2" max="2" width="2.5703125" style="632" customWidth="1"/>
    <col min="3" max="3" width="1" style="187" customWidth="1"/>
    <col min="4" max="4" width="54.28515625" style="187" customWidth="1"/>
    <col min="5" max="6" width="19.85546875" style="187" customWidth="1"/>
    <col min="7" max="7" width="2.5703125" style="653" customWidth="1"/>
    <col min="8" max="8" width="1" style="653" customWidth="1"/>
    <col min="9" max="10" width="5.5703125" style="187" customWidth="1"/>
    <col min="11" max="146" width="9.140625" style="187"/>
    <col min="147" max="147" width="1" style="187" customWidth="1"/>
    <col min="148" max="148" width="2.5703125" style="187" customWidth="1"/>
    <col min="149" max="149" width="1" style="187" customWidth="1"/>
    <col min="150" max="150" width="20.42578125" style="187" customWidth="1"/>
    <col min="151" max="152" width="0.5703125" style="187" customWidth="1"/>
    <col min="153" max="153" width="5" style="187" customWidth="1"/>
    <col min="154" max="154" width="0.42578125" style="187" customWidth="1"/>
    <col min="155" max="155" width="5" style="187" customWidth="1"/>
    <col min="156" max="156" width="4.28515625" style="187" customWidth="1"/>
    <col min="157" max="157" width="5" style="187" customWidth="1"/>
    <col min="158" max="158" width="4.42578125" style="187" customWidth="1"/>
    <col min="159" max="160" width="5" style="187" customWidth="1"/>
    <col min="161" max="161" width="5.28515625" style="187" customWidth="1"/>
    <col min="162" max="162" width="4.85546875" style="187" customWidth="1"/>
    <col min="163" max="163" width="5" style="187" customWidth="1"/>
    <col min="164" max="164" width="5.28515625" style="187" customWidth="1"/>
    <col min="165" max="165" width="4.140625" style="187" customWidth="1"/>
    <col min="166" max="166" width="5" style="187" customWidth="1"/>
    <col min="167" max="168" width="5.42578125" style="187" customWidth="1"/>
    <col min="169" max="169" width="2.5703125" style="187" customWidth="1"/>
    <col min="170" max="170" width="1" style="187" customWidth="1"/>
    <col min="171" max="172" width="7.5703125" style="187" customWidth="1"/>
    <col min="173" max="173" width="1.85546875" style="187" customWidth="1"/>
    <col min="174" max="187" width="7.5703125" style="187" customWidth="1"/>
    <col min="188" max="402" width="9.140625" style="187"/>
    <col min="403" max="403" width="1" style="187" customWidth="1"/>
    <col min="404" max="404" width="2.5703125" style="187" customWidth="1"/>
    <col min="405" max="405" width="1" style="187" customWidth="1"/>
    <col min="406" max="406" width="20.42578125" style="187" customWidth="1"/>
    <col min="407" max="408" width="0.5703125" style="187" customWidth="1"/>
    <col min="409" max="409" width="5" style="187" customWidth="1"/>
    <col min="410" max="410" width="0.42578125" style="187" customWidth="1"/>
    <col min="411" max="411" width="5" style="187" customWidth="1"/>
    <col min="412" max="412" width="4.28515625" style="187" customWidth="1"/>
    <col min="413" max="413" width="5" style="187" customWidth="1"/>
    <col min="414" max="414" width="4.42578125" style="187" customWidth="1"/>
    <col min="415" max="416" width="5" style="187" customWidth="1"/>
    <col min="417" max="417" width="5.28515625" style="187" customWidth="1"/>
    <col min="418" max="418" width="4.85546875" style="187" customWidth="1"/>
    <col min="419" max="419" width="5" style="187" customWidth="1"/>
    <col min="420" max="420" width="5.28515625" style="187" customWidth="1"/>
    <col min="421" max="421" width="4.140625" style="187" customWidth="1"/>
    <col min="422" max="422" width="5" style="187" customWidth="1"/>
    <col min="423" max="424" width="5.42578125" style="187" customWidth="1"/>
    <col min="425" max="425" width="2.5703125" style="187" customWidth="1"/>
    <col min="426" max="426" width="1" style="187" customWidth="1"/>
    <col min="427" max="428" width="7.5703125" style="187" customWidth="1"/>
    <col min="429" max="429" width="1.85546875" style="187" customWidth="1"/>
    <col min="430" max="443" width="7.5703125" style="187" customWidth="1"/>
    <col min="444" max="658" width="9.140625" style="187"/>
    <col min="659" max="659" width="1" style="187" customWidth="1"/>
    <col min="660" max="660" width="2.5703125" style="187" customWidth="1"/>
    <col min="661" max="661" width="1" style="187" customWidth="1"/>
    <col min="662" max="662" width="20.42578125" style="187" customWidth="1"/>
    <col min="663" max="664" width="0.5703125" style="187" customWidth="1"/>
    <col min="665" max="665" width="5" style="187" customWidth="1"/>
    <col min="666" max="666" width="0.42578125" style="187" customWidth="1"/>
    <col min="667" max="667" width="5" style="187" customWidth="1"/>
    <col min="668" max="668" width="4.28515625" style="187" customWidth="1"/>
    <col min="669" max="669" width="5" style="187" customWidth="1"/>
    <col min="670" max="670" width="4.42578125" style="187" customWidth="1"/>
    <col min="671" max="672" width="5" style="187" customWidth="1"/>
    <col min="673" max="673" width="5.28515625" style="187" customWidth="1"/>
    <col min="674" max="674" width="4.85546875" style="187" customWidth="1"/>
    <col min="675" max="675" width="5" style="187" customWidth="1"/>
    <col min="676" max="676" width="5.28515625" style="187" customWidth="1"/>
    <col min="677" max="677" width="4.140625" style="187" customWidth="1"/>
    <col min="678" max="678" width="5" style="187" customWidth="1"/>
    <col min="679" max="680" width="5.42578125" style="187" customWidth="1"/>
    <col min="681" max="681" width="2.5703125" style="187" customWidth="1"/>
    <col min="682" max="682" width="1" style="187" customWidth="1"/>
    <col min="683" max="684" width="7.5703125" style="187" customWidth="1"/>
    <col min="685" max="685" width="1.85546875" style="187" customWidth="1"/>
    <col min="686" max="699" width="7.5703125" style="187" customWidth="1"/>
    <col min="700" max="914" width="9.140625" style="187"/>
    <col min="915" max="915" width="1" style="187" customWidth="1"/>
    <col min="916" max="916" width="2.5703125" style="187" customWidth="1"/>
    <col min="917" max="917" width="1" style="187" customWidth="1"/>
    <col min="918" max="918" width="20.42578125" style="187" customWidth="1"/>
    <col min="919" max="920" width="0.5703125" style="187" customWidth="1"/>
    <col min="921" max="921" width="5" style="187" customWidth="1"/>
    <col min="922" max="922" width="0.42578125" style="187" customWidth="1"/>
    <col min="923" max="923" width="5" style="187" customWidth="1"/>
    <col min="924" max="924" width="4.28515625" style="187" customWidth="1"/>
    <col min="925" max="925" width="5" style="187" customWidth="1"/>
    <col min="926" max="926" width="4.42578125" style="187" customWidth="1"/>
    <col min="927" max="928" width="5" style="187" customWidth="1"/>
    <col min="929" max="929" width="5.28515625" style="187" customWidth="1"/>
    <col min="930" max="930" width="4.85546875" style="187" customWidth="1"/>
    <col min="931" max="931" width="5" style="187" customWidth="1"/>
    <col min="932" max="932" width="5.28515625" style="187" customWidth="1"/>
    <col min="933" max="933" width="4.140625" style="187" customWidth="1"/>
    <col min="934" max="934" width="5" style="187" customWidth="1"/>
    <col min="935" max="936" width="5.42578125" style="187" customWidth="1"/>
    <col min="937" max="937" width="2.5703125" style="187" customWidth="1"/>
    <col min="938" max="938" width="1" style="187" customWidth="1"/>
    <col min="939" max="940" width="7.5703125" style="187" customWidth="1"/>
    <col min="941" max="941" width="1.85546875" style="187" customWidth="1"/>
    <col min="942" max="955" width="7.5703125" style="187" customWidth="1"/>
    <col min="956" max="1170" width="9.140625" style="187"/>
    <col min="1171" max="1171" width="1" style="187" customWidth="1"/>
    <col min="1172" max="1172" width="2.5703125" style="187" customWidth="1"/>
    <col min="1173" max="1173" width="1" style="187" customWidth="1"/>
    <col min="1174" max="1174" width="20.42578125" style="187" customWidth="1"/>
    <col min="1175" max="1176" width="0.5703125" style="187" customWidth="1"/>
    <col min="1177" max="1177" width="5" style="187" customWidth="1"/>
    <col min="1178" max="1178" width="0.42578125" style="187" customWidth="1"/>
    <col min="1179" max="1179" width="5" style="187" customWidth="1"/>
    <col min="1180" max="1180" width="4.28515625" style="187" customWidth="1"/>
    <col min="1181" max="1181" width="5" style="187" customWidth="1"/>
    <col min="1182" max="1182" width="4.42578125" style="187" customWidth="1"/>
    <col min="1183" max="1184" width="5" style="187" customWidth="1"/>
    <col min="1185" max="1185" width="5.28515625" style="187" customWidth="1"/>
    <col min="1186" max="1186" width="4.85546875" style="187" customWidth="1"/>
    <col min="1187" max="1187" width="5" style="187" customWidth="1"/>
    <col min="1188" max="1188" width="5.28515625" style="187" customWidth="1"/>
    <col min="1189" max="1189" width="4.140625" style="187" customWidth="1"/>
    <col min="1190" max="1190" width="5" style="187" customWidth="1"/>
    <col min="1191" max="1192" width="5.42578125" style="187" customWidth="1"/>
    <col min="1193" max="1193" width="2.5703125" style="187" customWidth="1"/>
    <col min="1194" max="1194" width="1" style="187" customWidth="1"/>
    <col min="1195" max="1196" width="7.5703125" style="187" customWidth="1"/>
    <col min="1197" max="1197" width="1.85546875" style="187" customWidth="1"/>
    <col min="1198" max="1211" width="7.5703125" style="187" customWidth="1"/>
    <col min="1212" max="1426" width="9.140625" style="187"/>
    <col min="1427" max="1427" width="1" style="187" customWidth="1"/>
    <col min="1428" max="1428" width="2.5703125" style="187" customWidth="1"/>
    <col min="1429" max="1429" width="1" style="187" customWidth="1"/>
    <col min="1430" max="1430" width="20.42578125" style="187" customWidth="1"/>
    <col min="1431" max="1432" width="0.5703125" style="187" customWidth="1"/>
    <col min="1433" max="1433" width="5" style="187" customWidth="1"/>
    <col min="1434" max="1434" width="0.42578125" style="187" customWidth="1"/>
    <col min="1435" max="1435" width="5" style="187" customWidth="1"/>
    <col min="1436" max="1436" width="4.28515625" style="187" customWidth="1"/>
    <col min="1437" max="1437" width="5" style="187" customWidth="1"/>
    <col min="1438" max="1438" width="4.42578125" style="187" customWidth="1"/>
    <col min="1439" max="1440" width="5" style="187" customWidth="1"/>
    <col min="1441" max="1441" width="5.28515625" style="187" customWidth="1"/>
    <col min="1442" max="1442" width="4.85546875" style="187" customWidth="1"/>
    <col min="1443" max="1443" width="5" style="187" customWidth="1"/>
    <col min="1444" max="1444" width="5.28515625" style="187" customWidth="1"/>
    <col min="1445" max="1445" width="4.140625" style="187" customWidth="1"/>
    <col min="1446" max="1446" width="5" style="187" customWidth="1"/>
    <col min="1447" max="1448" width="5.42578125" style="187" customWidth="1"/>
    <col min="1449" max="1449" width="2.5703125" style="187" customWidth="1"/>
    <col min="1450" max="1450" width="1" style="187" customWidth="1"/>
    <col min="1451" max="1452" width="7.5703125" style="187" customWidth="1"/>
    <col min="1453" max="1453" width="1.85546875" style="187" customWidth="1"/>
    <col min="1454" max="1467" width="7.5703125" style="187" customWidth="1"/>
    <col min="1468" max="1682" width="9.140625" style="187"/>
    <col min="1683" max="1683" width="1" style="187" customWidth="1"/>
    <col min="1684" max="1684" width="2.5703125" style="187" customWidth="1"/>
    <col min="1685" max="1685" width="1" style="187" customWidth="1"/>
    <col min="1686" max="1686" width="20.42578125" style="187" customWidth="1"/>
    <col min="1687" max="1688" width="0.5703125" style="187" customWidth="1"/>
    <col min="1689" max="1689" width="5" style="187" customWidth="1"/>
    <col min="1690" max="1690" width="0.42578125" style="187" customWidth="1"/>
    <col min="1691" max="1691" width="5" style="187" customWidth="1"/>
    <col min="1692" max="1692" width="4.28515625" style="187" customWidth="1"/>
    <col min="1693" max="1693" width="5" style="187" customWidth="1"/>
    <col min="1694" max="1694" width="4.42578125" style="187" customWidth="1"/>
    <col min="1695" max="1696" width="5" style="187" customWidth="1"/>
    <col min="1697" max="1697" width="5.28515625" style="187" customWidth="1"/>
    <col min="1698" max="1698" width="4.85546875" style="187" customWidth="1"/>
    <col min="1699" max="1699" width="5" style="187" customWidth="1"/>
    <col min="1700" max="1700" width="5.28515625" style="187" customWidth="1"/>
    <col min="1701" max="1701" width="4.140625" style="187" customWidth="1"/>
    <col min="1702" max="1702" width="5" style="187" customWidth="1"/>
    <col min="1703" max="1704" width="5.42578125" style="187" customWidth="1"/>
    <col min="1705" max="1705" width="2.5703125" style="187" customWidth="1"/>
    <col min="1706" max="1706" width="1" style="187" customWidth="1"/>
    <col min="1707" max="1708" width="7.5703125" style="187" customWidth="1"/>
    <col min="1709" max="1709" width="1.85546875" style="187" customWidth="1"/>
    <col min="1710" max="1723" width="7.5703125" style="187" customWidth="1"/>
    <col min="1724" max="1938" width="9.140625" style="187"/>
    <col min="1939" max="1939" width="1" style="187" customWidth="1"/>
    <col min="1940" max="1940" width="2.5703125" style="187" customWidth="1"/>
    <col min="1941" max="1941" width="1" style="187" customWidth="1"/>
    <col min="1942" max="1942" width="20.42578125" style="187" customWidth="1"/>
    <col min="1943" max="1944" width="0.5703125" style="187" customWidth="1"/>
    <col min="1945" max="1945" width="5" style="187" customWidth="1"/>
    <col min="1946" max="1946" width="0.42578125" style="187" customWidth="1"/>
    <col min="1947" max="1947" width="5" style="187" customWidth="1"/>
    <col min="1948" max="1948" width="4.28515625" style="187" customWidth="1"/>
    <col min="1949" max="1949" width="5" style="187" customWidth="1"/>
    <col min="1950" max="1950" width="4.42578125" style="187" customWidth="1"/>
    <col min="1951" max="1952" width="5" style="187" customWidth="1"/>
    <col min="1953" max="1953" width="5.28515625" style="187" customWidth="1"/>
    <col min="1954" max="1954" width="4.85546875" style="187" customWidth="1"/>
    <col min="1955" max="1955" width="5" style="187" customWidth="1"/>
    <col min="1956" max="1956" width="5.28515625" style="187" customWidth="1"/>
    <col min="1957" max="1957" width="4.140625" style="187" customWidth="1"/>
    <col min="1958" max="1958" width="5" style="187" customWidth="1"/>
    <col min="1959" max="1960" width="5.42578125" style="187" customWidth="1"/>
    <col min="1961" max="1961" width="2.5703125" style="187" customWidth="1"/>
    <col min="1962" max="1962" width="1" style="187" customWidth="1"/>
    <col min="1963" max="1964" width="7.5703125" style="187" customWidth="1"/>
    <col min="1965" max="1965" width="1.85546875" style="187" customWidth="1"/>
    <col min="1966" max="1979" width="7.5703125" style="187" customWidth="1"/>
    <col min="1980" max="2194" width="9.140625" style="187"/>
    <col min="2195" max="2195" width="1" style="187" customWidth="1"/>
    <col min="2196" max="2196" width="2.5703125" style="187" customWidth="1"/>
    <col min="2197" max="2197" width="1" style="187" customWidth="1"/>
    <col min="2198" max="2198" width="20.42578125" style="187" customWidth="1"/>
    <col min="2199" max="2200" width="0.5703125" style="187" customWidth="1"/>
    <col min="2201" max="2201" width="5" style="187" customWidth="1"/>
    <col min="2202" max="2202" width="0.42578125" style="187" customWidth="1"/>
    <col min="2203" max="2203" width="5" style="187" customWidth="1"/>
    <col min="2204" max="2204" width="4.28515625" style="187" customWidth="1"/>
    <col min="2205" max="2205" width="5" style="187" customWidth="1"/>
    <col min="2206" max="2206" width="4.42578125" style="187" customWidth="1"/>
    <col min="2207" max="2208" width="5" style="187" customWidth="1"/>
    <col min="2209" max="2209" width="5.28515625" style="187" customWidth="1"/>
    <col min="2210" max="2210" width="4.85546875" style="187" customWidth="1"/>
    <col min="2211" max="2211" width="5" style="187" customWidth="1"/>
    <col min="2212" max="2212" width="5.28515625" style="187" customWidth="1"/>
    <col min="2213" max="2213" width="4.140625" style="187" customWidth="1"/>
    <col min="2214" max="2214" width="5" style="187" customWidth="1"/>
    <col min="2215" max="2216" width="5.42578125" style="187" customWidth="1"/>
    <col min="2217" max="2217" width="2.5703125" style="187" customWidth="1"/>
    <col min="2218" max="2218" width="1" style="187" customWidth="1"/>
    <col min="2219" max="2220" width="7.5703125" style="187" customWidth="1"/>
    <col min="2221" max="2221" width="1.85546875" style="187" customWidth="1"/>
    <col min="2222" max="2235" width="7.5703125" style="187" customWidth="1"/>
    <col min="2236" max="2450" width="9.140625" style="187"/>
    <col min="2451" max="2451" width="1" style="187" customWidth="1"/>
    <col min="2452" max="2452" width="2.5703125" style="187" customWidth="1"/>
    <col min="2453" max="2453" width="1" style="187" customWidth="1"/>
    <col min="2454" max="2454" width="20.42578125" style="187" customWidth="1"/>
    <col min="2455" max="2456" width="0.5703125" style="187" customWidth="1"/>
    <col min="2457" max="2457" width="5" style="187" customWidth="1"/>
    <col min="2458" max="2458" width="0.42578125" style="187" customWidth="1"/>
    <col min="2459" max="2459" width="5" style="187" customWidth="1"/>
    <col min="2460" max="2460" width="4.28515625" style="187" customWidth="1"/>
    <col min="2461" max="2461" width="5" style="187" customWidth="1"/>
    <col min="2462" max="2462" width="4.42578125" style="187" customWidth="1"/>
    <col min="2463" max="2464" width="5" style="187" customWidth="1"/>
    <col min="2465" max="2465" width="5.28515625" style="187" customWidth="1"/>
    <col min="2466" max="2466" width="4.85546875" style="187" customWidth="1"/>
    <col min="2467" max="2467" width="5" style="187" customWidth="1"/>
    <col min="2468" max="2468" width="5.28515625" style="187" customWidth="1"/>
    <col min="2469" max="2469" width="4.140625" style="187" customWidth="1"/>
    <col min="2470" max="2470" width="5" style="187" customWidth="1"/>
    <col min="2471" max="2472" width="5.42578125" style="187" customWidth="1"/>
    <col min="2473" max="2473" width="2.5703125" style="187" customWidth="1"/>
    <col min="2474" max="2474" width="1" style="187" customWidth="1"/>
    <col min="2475" max="2476" width="7.5703125" style="187" customWidth="1"/>
    <col min="2477" max="2477" width="1.85546875" style="187" customWidth="1"/>
    <col min="2478" max="2491" width="7.5703125" style="187" customWidth="1"/>
    <col min="2492" max="2706" width="9.140625" style="187"/>
    <col min="2707" max="2707" width="1" style="187" customWidth="1"/>
    <col min="2708" max="2708" width="2.5703125" style="187" customWidth="1"/>
    <col min="2709" max="2709" width="1" style="187" customWidth="1"/>
    <col min="2710" max="2710" width="20.42578125" style="187" customWidth="1"/>
    <col min="2711" max="2712" width="0.5703125" style="187" customWidth="1"/>
    <col min="2713" max="2713" width="5" style="187" customWidth="1"/>
    <col min="2714" max="2714" width="0.42578125" style="187" customWidth="1"/>
    <col min="2715" max="2715" width="5" style="187" customWidth="1"/>
    <col min="2716" max="2716" width="4.28515625" style="187" customWidth="1"/>
    <col min="2717" max="2717" width="5" style="187" customWidth="1"/>
    <col min="2718" max="2718" width="4.42578125" style="187" customWidth="1"/>
    <col min="2719" max="2720" width="5" style="187" customWidth="1"/>
    <col min="2721" max="2721" width="5.28515625" style="187" customWidth="1"/>
    <col min="2722" max="2722" width="4.85546875" style="187" customWidth="1"/>
    <col min="2723" max="2723" width="5" style="187" customWidth="1"/>
    <col min="2724" max="2724" width="5.28515625" style="187" customWidth="1"/>
    <col min="2725" max="2725" width="4.140625" style="187" customWidth="1"/>
    <col min="2726" max="2726" width="5" style="187" customWidth="1"/>
    <col min="2727" max="2728" width="5.42578125" style="187" customWidth="1"/>
    <col min="2729" max="2729" width="2.5703125" style="187" customWidth="1"/>
    <col min="2730" max="2730" width="1" style="187" customWidth="1"/>
    <col min="2731" max="2732" width="7.5703125" style="187" customWidth="1"/>
    <col min="2733" max="2733" width="1.85546875" style="187" customWidth="1"/>
    <col min="2734" max="2747" width="7.5703125" style="187" customWidth="1"/>
    <col min="2748" max="2962" width="9.140625" style="187"/>
    <col min="2963" max="2963" width="1" style="187" customWidth="1"/>
    <col min="2964" max="2964" width="2.5703125" style="187" customWidth="1"/>
    <col min="2965" max="2965" width="1" style="187" customWidth="1"/>
    <col min="2966" max="2966" width="20.42578125" style="187" customWidth="1"/>
    <col min="2967" max="2968" width="0.5703125" style="187" customWidth="1"/>
    <col min="2969" max="2969" width="5" style="187" customWidth="1"/>
    <col min="2970" max="2970" width="0.42578125" style="187" customWidth="1"/>
    <col min="2971" max="2971" width="5" style="187" customWidth="1"/>
    <col min="2972" max="2972" width="4.28515625" style="187" customWidth="1"/>
    <col min="2973" max="2973" width="5" style="187" customWidth="1"/>
    <col min="2974" max="2974" width="4.42578125" style="187" customWidth="1"/>
    <col min="2975" max="2976" width="5" style="187" customWidth="1"/>
    <col min="2977" max="2977" width="5.28515625" style="187" customWidth="1"/>
    <col min="2978" max="2978" width="4.85546875" style="187" customWidth="1"/>
    <col min="2979" max="2979" width="5" style="187" customWidth="1"/>
    <col min="2980" max="2980" width="5.28515625" style="187" customWidth="1"/>
    <col min="2981" max="2981" width="4.140625" style="187" customWidth="1"/>
    <col min="2982" max="2982" width="5" style="187" customWidth="1"/>
    <col min="2983" max="2984" width="5.42578125" style="187" customWidth="1"/>
    <col min="2985" max="2985" width="2.5703125" style="187" customWidth="1"/>
    <col min="2986" max="2986" width="1" style="187" customWidth="1"/>
    <col min="2987" max="2988" width="7.5703125" style="187" customWidth="1"/>
    <col min="2989" max="2989" width="1.85546875" style="187" customWidth="1"/>
    <col min="2990" max="3003" width="7.5703125" style="187" customWidth="1"/>
    <col min="3004" max="3218" width="9.140625" style="187"/>
    <col min="3219" max="3219" width="1" style="187" customWidth="1"/>
    <col min="3220" max="3220" width="2.5703125" style="187" customWidth="1"/>
    <col min="3221" max="3221" width="1" style="187" customWidth="1"/>
    <col min="3222" max="3222" width="20.42578125" style="187" customWidth="1"/>
    <col min="3223" max="3224" width="0.5703125" style="187" customWidth="1"/>
    <col min="3225" max="3225" width="5" style="187" customWidth="1"/>
    <col min="3226" max="3226" width="0.42578125" style="187" customWidth="1"/>
    <col min="3227" max="3227" width="5" style="187" customWidth="1"/>
    <col min="3228" max="3228" width="4.28515625" style="187" customWidth="1"/>
    <col min="3229" max="3229" width="5" style="187" customWidth="1"/>
    <col min="3230" max="3230" width="4.42578125" style="187" customWidth="1"/>
    <col min="3231" max="3232" width="5" style="187" customWidth="1"/>
    <col min="3233" max="3233" width="5.28515625" style="187" customWidth="1"/>
    <col min="3234" max="3234" width="4.85546875" style="187" customWidth="1"/>
    <col min="3235" max="3235" width="5" style="187" customWidth="1"/>
    <col min="3236" max="3236" width="5.28515625" style="187" customWidth="1"/>
    <col min="3237" max="3237" width="4.140625" style="187" customWidth="1"/>
    <col min="3238" max="3238" width="5" style="187" customWidth="1"/>
    <col min="3239" max="3240" width="5.42578125" style="187" customWidth="1"/>
    <col min="3241" max="3241" width="2.5703125" style="187" customWidth="1"/>
    <col min="3242" max="3242" width="1" style="187" customWidth="1"/>
    <col min="3243" max="3244" width="7.5703125" style="187" customWidth="1"/>
    <col min="3245" max="3245" width="1.85546875" style="187" customWidth="1"/>
    <col min="3246" max="3259" width="7.5703125" style="187" customWidth="1"/>
    <col min="3260" max="3474" width="9.140625" style="187"/>
    <col min="3475" max="3475" width="1" style="187" customWidth="1"/>
    <col min="3476" max="3476" width="2.5703125" style="187" customWidth="1"/>
    <col min="3477" max="3477" width="1" style="187" customWidth="1"/>
    <col min="3478" max="3478" width="20.42578125" style="187" customWidth="1"/>
    <col min="3479" max="3480" width="0.5703125" style="187" customWidth="1"/>
    <col min="3481" max="3481" width="5" style="187" customWidth="1"/>
    <col min="3482" max="3482" width="0.42578125" style="187" customWidth="1"/>
    <col min="3483" max="3483" width="5" style="187" customWidth="1"/>
    <col min="3484" max="3484" width="4.28515625" style="187" customWidth="1"/>
    <col min="3485" max="3485" width="5" style="187" customWidth="1"/>
    <col min="3486" max="3486" width="4.42578125" style="187" customWidth="1"/>
    <col min="3487" max="3488" width="5" style="187" customWidth="1"/>
    <col min="3489" max="3489" width="5.28515625" style="187" customWidth="1"/>
    <col min="3490" max="3490" width="4.85546875" style="187" customWidth="1"/>
    <col min="3491" max="3491" width="5" style="187" customWidth="1"/>
    <col min="3492" max="3492" width="5.28515625" style="187" customWidth="1"/>
    <col min="3493" max="3493" width="4.140625" style="187" customWidth="1"/>
    <col min="3494" max="3494" width="5" style="187" customWidth="1"/>
    <col min="3495" max="3496" width="5.42578125" style="187" customWidth="1"/>
    <col min="3497" max="3497" width="2.5703125" style="187" customWidth="1"/>
    <col min="3498" max="3498" width="1" style="187" customWidth="1"/>
    <col min="3499" max="3500" width="7.5703125" style="187" customWidth="1"/>
    <col min="3501" max="3501" width="1.85546875" style="187" customWidth="1"/>
    <col min="3502" max="3515" width="7.5703125" style="187" customWidth="1"/>
    <col min="3516" max="3730" width="9.140625" style="187"/>
    <col min="3731" max="3731" width="1" style="187" customWidth="1"/>
    <col min="3732" max="3732" width="2.5703125" style="187" customWidth="1"/>
    <col min="3733" max="3733" width="1" style="187" customWidth="1"/>
    <col min="3734" max="3734" width="20.42578125" style="187" customWidth="1"/>
    <col min="3735" max="3736" width="0.5703125" style="187" customWidth="1"/>
    <col min="3737" max="3737" width="5" style="187" customWidth="1"/>
    <col min="3738" max="3738" width="0.42578125" style="187" customWidth="1"/>
    <col min="3739" max="3739" width="5" style="187" customWidth="1"/>
    <col min="3740" max="3740" width="4.28515625" style="187" customWidth="1"/>
    <col min="3741" max="3741" width="5" style="187" customWidth="1"/>
    <col min="3742" max="3742" width="4.42578125" style="187" customWidth="1"/>
    <col min="3743" max="3744" width="5" style="187" customWidth="1"/>
    <col min="3745" max="3745" width="5.28515625" style="187" customWidth="1"/>
    <col min="3746" max="3746" width="4.85546875" style="187" customWidth="1"/>
    <col min="3747" max="3747" width="5" style="187" customWidth="1"/>
    <col min="3748" max="3748" width="5.28515625" style="187" customWidth="1"/>
    <col min="3749" max="3749" width="4.140625" style="187" customWidth="1"/>
    <col min="3750" max="3750" width="5" style="187" customWidth="1"/>
    <col min="3751" max="3752" width="5.42578125" style="187" customWidth="1"/>
    <col min="3753" max="3753" width="2.5703125" style="187" customWidth="1"/>
    <col min="3754" max="3754" width="1" style="187" customWidth="1"/>
    <col min="3755" max="3756" width="7.5703125" style="187" customWidth="1"/>
    <col min="3757" max="3757" width="1.85546875" style="187" customWidth="1"/>
    <col min="3758" max="3771" width="7.5703125" style="187" customWidth="1"/>
    <col min="3772" max="3986" width="9.140625" style="187"/>
    <col min="3987" max="3987" width="1" style="187" customWidth="1"/>
    <col min="3988" max="3988" width="2.5703125" style="187" customWidth="1"/>
    <col min="3989" max="3989" width="1" style="187" customWidth="1"/>
    <col min="3990" max="3990" width="20.42578125" style="187" customWidth="1"/>
    <col min="3991" max="3992" width="0.5703125" style="187" customWidth="1"/>
    <col min="3993" max="3993" width="5" style="187" customWidth="1"/>
    <col min="3994" max="3994" width="0.42578125" style="187" customWidth="1"/>
    <col min="3995" max="3995" width="5" style="187" customWidth="1"/>
    <col min="3996" max="3996" width="4.28515625" style="187" customWidth="1"/>
    <col min="3997" max="3997" width="5" style="187" customWidth="1"/>
    <col min="3998" max="3998" width="4.42578125" style="187" customWidth="1"/>
    <col min="3999" max="4000" width="5" style="187" customWidth="1"/>
    <col min="4001" max="4001" width="5.28515625" style="187" customWidth="1"/>
    <col min="4002" max="4002" width="4.85546875" style="187" customWidth="1"/>
    <col min="4003" max="4003" width="5" style="187" customWidth="1"/>
    <col min="4004" max="4004" width="5.28515625" style="187" customWidth="1"/>
    <col min="4005" max="4005" width="4.140625" style="187" customWidth="1"/>
    <col min="4006" max="4006" width="5" style="187" customWidth="1"/>
    <col min="4007" max="4008" width="5.42578125" style="187" customWidth="1"/>
    <col min="4009" max="4009" width="2.5703125" style="187" customWidth="1"/>
    <col min="4010" max="4010" width="1" style="187" customWidth="1"/>
    <col min="4011" max="4012" width="7.5703125" style="187" customWidth="1"/>
    <col min="4013" max="4013" width="1.85546875" style="187" customWidth="1"/>
    <col min="4014" max="4027" width="7.5703125" style="187" customWidth="1"/>
    <col min="4028" max="4242" width="9.140625" style="187"/>
    <col min="4243" max="4243" width="1" style="187" customWidth="1"/>
    <col min="4244" max="4244" width="2.5703125" style="187" customWidth="1"/>
    <col min="4245" max="4245" width="1" style="187" customWidth="1"/>
    <col min="4246" max="4246" width="20.42578125" style="187" customWidth="1"/>
    <col min="4247" max="4248" width="0.5703125" style="187" customWidth="1"/>
    <col min="4249" max="4249" width="5" style="187" customWidth="1"/>
    <col min="4250" max="4250" width="0.42578125" style="187" customWidth="1"/>
    <col min="4251" max="4251" width="5" style="187" customWidth="1"/>
    <col min="4252" max="4252" width="4.28515625" style="187" customWidth="1"/>
    <col min="4253" max="4253" width="5" style="187" customWidth="1"/>
    <col min="4254" max="4254" width="4.42578125" style="187" customWidth="1"/>
    <col min="4255" max="4256" width="5" style="187" customWidth="1"/>
    <col min="4257" max="4257" width="5.28515625" style="187" customWidth="1"/>
    <col min="4258" max="4258" width="4.85546875" style="187" customWidth="1"/>
    <col min="4259" max="4259" width="5" style="187" customWidth="1"/>
    <col min="4260" max="4260" width="5.28515625" style="187" customWidth="1"/>
    <col min="4261" max="4261" width="4.140625" style="187" customWidth="1"/>
    <col min="4262" max="4262" width="5" style="187" customWidth="1"/>
    <col min="4263" max="4264" width="5.42578125" style="187" customWidth="1"/>
    <col min="4265" max="4265" width="2.5703125" style="187" customWidth="1"/>
    <col min="4266" max="4266" width="1" style="187" customWidth="1"/>
    <col min="4267" max="4268" width="7.5703125" style="187" customWidth="1"/>
    <col min="4269" max="4269" width="1.85546875" style="187" customWidth="1"/>
    <col min="4270" max="4283" width="7.5703125" style="187" customWidth="1"/>
    <col min="4284" max="4498" width="9.140625" style="187"/>
    <col min="4499" max="4499" width="1" style="187" customWidth="1"/>
    <col min="4500" max="4500" width="2.5703125" style="187" customWidth="1"/>
    <col min="4501" max="4501" width="1" style="187" customWidth="1"/>
    <col min="4502" max="4502" width="20.42578125" style="187" customWidth="1"/>
    <col min="4503" max="4504" width="0.5703125" style="187" customWidth="1"/>
    <col min="4505" max="4505" width="5" style="187" customWidth="1"/>
    <col min="4506" max="4506" width="0.42578125" style="187" customWidth="1"/>
    <col min="4507" max="4507" width="5" style="187" customWidth="1"/>
    <col min="4508" max="4508" width="4.28515625" style="187" customWidth="1"/>
    <col min="4509" max="4509" width="5" style="187" customWidth="1"/>
    <col min="4510" max="4510" width="4.42578125" style="187" customWidth="1"/>
    <col min="4511" max="4512" width="5" style="187" customWidth="1"/>
    <col min="4513" max="4513" width="5.28515625" style="187" customWidth="1"/>
    <col min="4514" max="4514" width="4.85546875" style="187" customWidth="1"/>
    <col min="4515" max="4515" width="5" style="187" customWidth="1"/>
    <col min="4516" max="4516" width="5.28515625" style="187" customWidth="1"/>
    <col min="4517" max="4517" width="4.140625" style="187" customWidth="1"/>
    <col min="4518" max="4518" width="5" style="187" customWidth="1"/>
    <col min="4519" max="4520" width="5.42578125" style="187" customWidth="1"/>
    <col min="4521" max="4521" width="2.5703125" style="187" customWidth="1"/>
    <col min="4522" max="4522" width="1" style="187" customWidth="1"/>
    <col min="4523" max="4524" width="7.5703125" style="187" customWidth="1"/>
    <col min="4525" max="4525" width="1.85546875" style="187" customWidth="1"/>
    <col min="4526" max="4539" width="7.5703125" style="187" customWidth="1"/>
    <col min="4540" max="4754" width="9.140625" style="187"/>
    <col min="4755" max="4755" width="1" style="187" customWidth="1"/>
    <col min="4756" max="4756" width="2.5703125" style="187" customWidth="1"/>
    <col min="4757" max="4757" width="1" style="187" customWidth="1"/>
    <col min="4758" max="4758" width="20.42578125" style="187" customWidth="1"/>
    <col min="4759" max="4760" width="0.5703125" style="187" customWidth="1"/>
    <col min="4761" max="4761" width="5" style="187" customWidth="1"/>
    <col min="4762" max="4762" width="0.42578125" style="187" customWidth="1"/>
    <col min="4763" max="4763" width="5" style="187" customWidth="1"/>
    <col min="4764" max="4764" width="4.28515625" style="187" customWidth="1"/>
    <col min="4765" max="4765" width="5" style="187" customWidth="1"/>
    <col min="4766" max="4766" width="4.42578125" style="187" customWidth="1"/>
    <col min="4767" max="4768" width="5" style="187" customWidth="1"/>
    <col min="4769" max="4769" width="5.28515625" style="187" customWidth="1"/>
    <col min="4770" max="4770" width="4.85546875" style="187" customWidth="1"/>
    <col min="4771" max="4771" width="5" style="187" customWidth="1"/>
    <col min="4772" max="4772" width="5.28515625" style="187" customWidth="1"/>
    <col min="4773" max="4773" width="4.140625" style="187" customWidth="1"/>
    <col min="4774" max="4774" width="5" style="187" customWidth="1"/>
    <col min="4775" max="4776" width="5.42578125" style="187" customWidth="1"/>
    <col min="4777" max="4777" width="2.5703125" style="187" customWidth="1"/>
    <col min="4778" max="4778" width="1" style="187" customWidth="1"/>
    <col min="4779" max="4780" width="7.5703125" style="187" customWidth="1"/>
    <col min="4781" max="4781" width="1.85546875" style="187" customWidth="1"/>
    <col min="4782" max="4795" width="7.5703125" style="187" customWidth="1"/>
    <col min="4796" max="5010" width="9.140625" style="187"/>
    <col min="5011" max="5011" width="1" style="187" customWidth="1"/>
    <col min="5012" max="5012" width="2.5703125" style="187" customWidth="1"/>
    <col min="5013" max="5013" width="1" style="187" customWidth="1"/>
    <col min="5014" max="5014" width="20.42578125" style="187" customWidth="1"/>
    <col min="5015" max="5016" width="0.5703125" style="187" customWidth="1"/>
    <col min="5017" max="5017" width="5" style="187" customWidth="1"/>
    <col min="5018" max="5018" width="0.42578125" style="187" customWidth="1"/>
    <col min="5019" max="5019" width="5" style="187" customWidth="1"/>
    <col min="5020" max="5020" width="4.28515625" style="187" customWidth="1"/>
    <col min="5021" max="5021" width="5" style="187" customWidth="1"/>
    <col min="5022" max="5022" width="4.42578125" style="187" customWidth="1"/>
    <col min="5023" max="5024" width="5" style="187" customWidth="1"/>
    <col min="5025" max="5025" width="5.28515625" style="187" customWidth="1"/>
    <col min="5026" max="5026" width="4.85546875" style="187" customWidth="1"/>
    <col min="5027" max="5027" width="5" style="187" customWidth="1"/>
    <col min="5028" max="5028" width="5.28515625" style="187" customWidth="1"/>
    <col min="5029" max="5029" width="4.140625" style="187" customWidth="1"/>
    <col min="5030" max="5030" width="5" style="187" customWidth="1"/>
    <col min="5031" max="5032" width="5.42578125" style="187" customWidth="1"/>
    <col min="5033" max="5033" width="2.5703125" style="187" customWidth="1"/>
    <col min="5034" max="5034" width="1" style="187" customWidth="1"/>
    <col min="5035" max="5036" width="7.5703125" style="187" customWidth="1"/>
    <col min="5037" max="5037" width="1.85546875" style="187" customWidth="1"/>
    <col min="5038" max="5051" width="7.5703125" style="187" customWidth="1"/>
    <col min="5052" max="5266" width="9.140625" style="187"/>
    <col min="5267" max="5267" width="1" style="187" customWidth="1"/>
    <col min="5268" max="5268" width="2.5703125" style="187" customWidth="1"/>
    <col min="5269" max="5269" width="1" style="187" customWidth="1"/>
    <col min="5270" max="5270" width="20.42578125" style="187" customWidth="1"/>
    <col min="5271" max="5272" width="0.5703125" style="187" customWidth="1"/>
    <col min="5273" max="5273" width="5" style="187" customWidth="1"/>
    <col min="5274" max="5274" width="0.42578125" style="187" customWidth="1"/>
    <col min="5275" max="5275" width="5" style="187" customWidth="1"/>
    <col min="5276" max="5276" width="4.28515625" style="187" customWidth="1"/>
    <col min="5277" max="5277" width="5" style="187" customWidth="1"/>
    <col min="5278" max="5278" width="4.42578125" style="187" customWidth="1"/>
    <col min="5279" max="5280" width="5" style="187" customWidth="1"/>
    <col min="5281" max="5281" width="5.28515625" style="187" customWidth="1"/>
    <col min="5282" max="5282" width="4.85546875" style="187" customWidth="1"/>
    <col min="5283" max="5283" width="5" style="187" customWidth="1"/>
    <col min="5284" max="5284" width="5.28515625" style="187" customWidth="1"/>
    <col min="5285" max="5285" width="4.140625" style="187" customWidth="1"/>
    <col min="5286" max="5286" width="5" style="187" customWidth="1"/>
    <col min="5287" max="5288" width="5.42578125" style="187" customWidth="1"/>
    <col min="5289" max="5289" width="2.5703125" style="187" customWidth="1"/>
    <col min="5290" max="5290" width="1" style="187" customWidth="1"/>
    <col min="5291" max="5292" width="7.5703125" style="187" customWidth="1"/>
    <col min="5293" max="5293" width="1.85546875" style="187" customWidth="1"/>
    <col min="5294" max="5307" width="7.5703125" style="187" customWidth="1"/>
    <col min="5308" max="5522" width="9.140625" style="187"/>
    <col min="5523" max="5523" width="1" style="187" customWidth="1"/>
    <col min="5524" max="5524" width="2.5703125" style="187" customWidth="1"/>
    <col min="5525" max="5525" width="1" style="187" customWidth="1"/>
    <col min="5526" max="5526" width="20.42578125" style="187" customWidth="1"/>
    <col min="5527" max="5528" width="0.5703125" style="187" customWidth="1"/>
    <col min="5529" max="5529" width="5" style="187" customWidth="1"/>
    <col min="5530" max="5530" width="0.42578125" style="187" customWidth="1"/>
    <col min="5531" max="5531" width="5" style="187" customWidth="1"/>
    <col min="5532" max="5532" width="4.28515625" style="187" customWidth="1"/>
    <col min="5533" max="5533" width="5" style="187" customWidth="1"/>
    <col min="5534" max="5534" width="4.42578125" style="187" customWidth="1"/>
    <col min="5535" max="5536" width="5" style="187" customWidth="1"/>
    <col min="5537" max="5537" width="5.28515625" style="187" customWidth="1"/>
    <col min="5538" max="5538" width="4.85546875" style="187" customWidth="1"/>
    <col min="5539" max="5539" width="5" style="187" customWidth="1"/>
    <col min="5540" max="5540" width="5.28515625" style="187" customWidth="1"/>
    <col min="5541" max="5541" width="4.140625" style="187" customWidth="1"/>
    <col min="5542" max="5542" width="5" style="187" customWidth="1"/>
    <col min="5543" max="5544" width="5.42578125" style="187" customWidth="1"/>
    <col min="5545" max="5545" width="2.5703125" style="187" customWidth="1"/>
    <col min="5546" max="5546" width="1" style="187" customWidth="1"/>
    <col min="5547" max="5548" width="7.5703125" style="187" customWidth="1"/>
    <col min="5549" max="5549" width="1.85546875" style="187" customWidth="1"/>
    <col min="5550" max="5563" width="7.5703125" style="187" customWidth="1"/>
    <col min="5564" max="5778" width="9.140625" style="187"/>
    <col min="5779" max="5779" width="1" style="187" customWidth="1"/>
    <col min="5780" max="5780" width="2.5703125" style="187" customWidth="1"/>
    <col min="5781" max="5781" width="1" style="187" customWidth="1"/>
    <col min="5782" max="5782" width="20.42578125" style="187" customWidth="1"/>
    <col min="5783" max="5784" width="0.5703125" style="187" customWidth="1"/>
    <col min="5785" max="5785" width="5" style="187" customWidth="1"/>
    <col min="5786" max="5786" width="0.42578125" style="187" customWidth="1"/>
    <col min="5787" max="5787" width="5" style="187" customWidth="1"/>
    <col min="5788" max="5788" width="4.28515625" style="187" customWidth="1"/>
    <col min="5789" max="5789" width="5" style="187" customWidth="1"/>
    <col min="5790" max="5790" width="4.42578125" style="187" customWidth="1"/>
    <col min="5791" max="5792" width="5" style="187" customWidth="1"/>
    <col min="5793" max="5793" width="5.28515625" style="187" customWidth="1"/>
    <col min="5794" max="5794" width="4.85546875" style="187" customWidth="1"/>
    <col min="5795" max="5795" width="5" style="187" customWidth="1"/>
    <col min="5796" max="5796" width="5.28515625" style="187" customWidth="1"/>
    <col min="5797" max="5797" width="4.140625" style="187" customWidth="1"/>
    <col min="5798" max="5798" width="5" style="187" customWidth="1"/>
    <col min="5799" max="5800" width="5.42578125" style="187" customWidth="1"/>
    <col min="5801" max="5801" width="2.5703125" style="187" customWidth="1"/>
    <col min="5802" max="5802" width="1" style="187" customWidth="1"/>
    <col min="5803" max="5804" width="7.5703125" style="187" customWidth="1"/>
    <col min="5805" max="5805" width="1.85546875" style="187" customWidth="1"/>
    <col min="5806" max="5819" width="7.5703125" style="187" customWidth="1"/>
    <col min="5820" max="6034" width="9.140625" style="187"/>
    <col min="6035" max="6035" width="1" style="187" customWidth="1"/>
    <col min="6036" max="6036" width="2.5703125" style="187" customWidth="1"/>
    <col min="6037" max="6037" width="1" style="187" customWidth="1"/>
    <col min="6038" max="6038" width="20.42578125" style="187" customWidth="1"/>
    <col min="6039" max="6040" width="0.5703125" style="187" customWidth="1"/>
    <col min="6041" max="6041" width="5" style="187" customWidth="1"/>
    <col min="6042" max="6042" width="0.42578125" style="187" customWidth="1"/>
    <col min="6043" max="6043" width="5" style="187" customWidth="1"/>
    <col min="6044" max="6044" width="4.28515625" style="187" customWidth="1"/>
    <col min="6045" max="6045" width="5" style="187" customWidth="1"/>
    <col min="6046" max="6046" width="4.42578125" style="187" customWidth="1"/>
    <col min="6047" max="6048" width="5" style="187" customWidth="1"/>
    <col min="6049" max="6049" width="5.28515625" style="187" customWidth="1"/>
    <col min="6050" max="6050" width="4.85546875" style="187" customWidth="1"/>
    <col min="6051" max="6051" width="5" style="187" customWidth="1"/>
    <col min="6052" max="6052" width="5.28515625" style="187" customWidth="1"/>
    <col min="6053" max="6053" width="4.140625" style="187" customWidth="1"/>
    <col min="6054" max="6054" width="5" style="187" customWidth="1"/>
    <col min="6055" max="6056" width="5.42578125" style="187" customWidth="1"/>
    <col min="6057" max="6057" width="2.5703125" style="187" customWidth="1"/>
    <col min="6058" max="6058" width="1" style="187" customWidth="1"/>
    <col min="6059" max="6060" width="7.5703125" style="187" customWidth="1"/>
    <col min="6061" max="6061" width="1.85546875" style="187" customWidth="1"/>
    <col min="6062" max="6075" width="7.5703125" style="187" customWidth="1"/>
    <col min="6076" max="6290" width="9.140625" style="187"/>
    <col min="6291" max="6291" width="1" style="187" customWidth="1"/>
    <col min="6292" max="6292" width="2.5703125" style="187" customWidth="1"/>
    <col min="6293" max="6293" width="1" style="187" customWidth="1"/>
    <col min="6294" max="6294" width="20.42578125" style="187" customWidth="1"/>
    <col min="6295" max="6296" width="0.5703125" style="187" customWidth="1"/>
    <col min="6297" max="6297" width="5" style="187" customWidth="1"/>
    <col min="6298" max="6298" width="0.42578125" style="187" customWidth="1"/>
    <col min="6299" max="6299" width="5" style="187" customWidth="1"/>
    <col min="6300" max="6300" width="4.28515625" style="187" customWidth="1"/>
    <col min="6301" max="6301" width="5" style="187" customWidth="1"/>
    <col min="6302" max="6302" width="4.42578125" style="187" customWidth="1"/>
    <col min="6303" max="6304" width="5" style="187" customWidth="1"/>
    <col min="6305" max="6305" width="5.28515625" style="187" customWidth="1"/>
    <col min="6306" max="6306" width="4.85546875" style="187" customWidth="1"/>
    <col min="6307" max="6307" width="5" style="187" customWidth="1"/>
    <col min="6308" max="6308" width="5.28515625" style="187" customWidth="1"/>
    <col min="6309" max="6309" width="4.140625" style="187" customWidth="1"/>
    <col min="6310" max="6310" width="5" style="187" customWidth="1"/>
    <col min="6311" max="6312" width="5.42578125" style="187" customWidth="1"/>
    <col min="6313" max="6313" width="2.5703125" style="187" customWidth="1"/>
    <col min="6314" max="6314" width="1" style="187" customWidth="1"/>
    <col min="6315" max="6316" width="7.5703125" style="187" customWidth="1"/>
    <col min="6317" max="6317" width="1.85546875" style="187" customWidth="1"/>
    <col min="6318" max="6331" width="7.5703125" style="187" customWidth="1"/>
    <col min="6332" max="6546" width="9.140625" style="187"/>
    <col min="6547" max="6547" width="1" style="187" customWidth="1"/>
    <col min="6548" max="6548" width="2.5703125" style="187" customWidth="1"/>
    <col min="6549" max="6549" width="1" style="187" customWidth="1"/>
    <col min="6550" max="6550" width="20.42578125" style="187" customWidth="1"/>
    <col min="6551" max="6552" width="0.5703125" style="187" customWidth="1"/>
    <col min="6553" max="6553" width="5" style="187" customWidth="1"/>
    <col min="6554" max="6554" width="0.42578125" style="187" customWidth="1"/>
    <col min="6555" max="6555" width="5" style="187" customWidth="1"/>
    <col min="6556" max="6556" width="4.28515625" style="187" customWidth="1"/>
    <col min="6557" max="6557" width="5" style="187" customWidth="1"/>
    <col min="6558" max="6558" width="4.42578125" style="187" customWidth="1"/>
    <col min="6559" max="6560" width="5" style="187" customWidth="1"/>
    <col min="6561" max="6561" width="5.28515625" style="187" customWidth="1"/>
    <col min="6562" max="6562" width="4.85546875" style="187" customWidth="1"/>
    <col min="6563" max="6563" width="5" style="187" customWidth="1"/>
    <col min="6564" max="6564" width="5.28515625" style="187" customWidth="1"/>
    <col min="6565" max="6565" width="4.140625" style="187" customWidth="1"/>
    <col min="6566" max="6566" width="5" style="187" customWidth="1"/>
    <col min="6567" max="6568" width="5.42578125" style="187" customWidth="1"/>
    <col min="6569" max="6569" width="2.5703125" style="187" customWidth="1"/>
    <col min="6570" max="6570" width="1" style="187" customWidth="1"/>
    <col min="6571" max="6572" width="7.5703125" style="187" customWidth="1"/>
    <col min="6573" max="6573" width="1.85546875" style="187" customWidth="1"/>
    <col min="6574" max="6587" width="7.5703125" style="187" customWidth="1"/>
    <col min="6588" max="6802" width="9.140625" style="187"/>
    <col min="6803" max="6803" width="1" style="187" customWidth="1"/>
    <col min="6804" max="6804" width="2.5703125" style="187" customWidth="1"/>
    <col min="6805" max="6805" width="1" style="187" customWidth="1"/>
    <col min="6806" max="6806" width="20.42578125" style="187" customWidth="1"/>
    <col min="6807" max="6808" width="0.5703125" style="187" customWidth="1"/>
    <col min="6809" max="6809" width="5" style="187" customWidth="1"/>
    <col min="6810" max="6810" width="0.42578125" style="187" customWidth="1"/>
    <col min="6811" max="6811" width="5" style="187" customWidth="1"/>
    <col min="6812" max="6812" width="4.28515625" style="187" customWidth="1"/>
    <col min="6813" max="6813" width="5" style="187" customWidth="1"/>
    <col min="6814" max="6814" width="4.42578125" style="187" customWidth="1"/>
    <col min="6815" max="6816" width="5" style="187" customWidth="1"/>
    <col min="6817" max="6817" width="5.28515625" style="187" customWidth="1"/>
    <col min="6818" max="6818" width="4.85546875" style="187" customWidth="1"/>
    <col min="6819" max="6819" width="5" style="187" customWidth="1"/>
    <col min="6820" max="6820" width="5.28515625" style="187" customWidth="1"/>
    <col min="6821" max="6821" width="4.140625" style="187" customWidth="1"/>
    <col min="6822" max="6822" width="5" style="187" customWidth="1"/>
    <col min="6823" max="6824" width="5.42578125" style="187" customWidth="1"/>
    <col min="6825" max="6825" width="2.5703125" style="187" customWidth="1"/>
    <col min="6826" max="6826" width="1" style="187" customWidth="1"/>
    <col min="6827" max="6828" width="7.5703125" style="187" customWidth="1"/>
    <col min="6829" max="6829" width="1.85546875" style="187" customWidth="1"/>
    <col min="6830" max="6843" width="7.5703125" style="187" customWidth="1"/>
    <col min="6844" max="7058" width="9.140625" style="187"/>
    <col min="7059" max="7059" width="1" style="187" customWidth="1"/>
    <col min="7060" max="7060" width="2.5703125" style="187" customWidth="1"/>
    <col min="7061" max="7061" width="1" style="187" customWidth="1"/>
    <col min="7062" max="7062" width="20.42578125" style="187" customWidth="1"/>
    <col min="7063" max="7064" width="0.5703125" style="187" customWidth="1"/>
    <col min="7065" max="7065" width="5" style="187" customWidth="1"/>
    <col min="7066" max="7066" width="0.42578125" style="187" customWidth="1"/>
    <col min="7067" max="7067" width="5" style="187" customWidth="1"/>
    <col min="7068" max="7068" width="4.28515625" style="187" customWidth="1"/>
    <col min="7069" max="7069" width="5" style="187" customWidth="1"/>
    <col min="7070" max="7070" width="4.42578125" style="187" customWidth="1"/>
    <col min="7071" max="7072" width="5" style="187" customWidth="1"/>
    <col min="7073" max="7073" width="5.28515625" style="187" customWidth="1"/>
    <col min="7074" max="7074" width="4.85546875" style="187" customWidth="1"/>
    <col min="7075" max="7075" width="5" style="187" customWidth="1"/>
    <col min="7076" max="7076" width="5.28515625" style="187" customWidth="1"/>
    <col min="7077" max="7077" width="4.140625" style="187" customWidth="1"/>
    <col min="7078" max="7078" width="5" style="187" customWidth="1"/>
    <col min="7079" max="7080" width="5.42578125" style="187" customWidth="1"/>
    <col min="7081" max="7081" width="2.5703125" style="187" customWidth="1"/>
    <col min="7082" max="7082" width="1" style="187" customWidth="1"/>
    <col min="7083" max="7084" width="7.5703125" style="187" customWidth="1"/>
    <col min="7085" max="7085" width="1.85546875" style="187" customWidth="1"/>
    <col min="7086" max="7099" width="7.5703125" style="187" customWidth="1"/>
    <col min="7100" max="7314" width="9.140625" style="187"/>
    <col min="7315" max="7315" width="1" style="187" customWidth="1"/>
    <col min="7316" max="7316" width="2.5703125" style="187" customWidth="1"/>
    <col min="7317" max="7317" width="1" style="187" customWidth="1"/>
    <col min="7318" max="7318" width="20.42578125" style="187" customWidth="1"/>
    <col min="7319" max="7320" width="0.5703125" style="187" customWidth="1"/>
    <col min="7321" max="7321" width="5" style="187" customWidth="1"/>
    <col min="7322" max="7322" width="0.42578125" style="187" customWidth="1"/>
    <col min="7323" max="7323" width="5" style="187" customWidth="1"/>
    <col min="7324" max="7324" width="4.28515625" style="187" customWidth="1"/>
    <col min="7325" max="7325" width="5" style="187" customWidth="1"/>
    <col min="7326" max="7326" width="4.42578125" style="187" customWidth="1"/>
    <col min="7327" max="7328" width="5" style="187" customWidth="1"/>
    <col min="7329" max="7329" width="5.28515625" style="187" customWidth="1"/>
    <col min="7330" max="7330" width="4.85546875" style="187" customWidth="1"/>
    <col min="7331" max="7331" width="5" style="187" customWidth="1"/>
    <col min="7332" max="7332" width="5.28515625" style="187" customWidth="1"/>
    <col min="7333" max="7333" width="4.140625" style="187" customWidth="1"/>
    <col min="7334" max="7334" width="5" style="187" customWidth="1"/>
    <col min="7335" max="7336" width="5.42578125" style="187" customWidth="1"/>
    <col min="7337" max="7337" width="2.5703125" style="187" customWidth="1"/>
    <col min="7338" max="7338" width="1" style="187" customWidth="1"/>
    <col min="7339" max="7340" width="7.5703125" style="187" customWidth="1"/>
    <col min="7341" max="7341" width="1.85546875" style="187" customWidth="1"/>
    <col min="7342" max="7355" width="7.5703125" style="187" customWidth="1"/>
    <col min="7356" max="7570" width="9.140625" style="187"/>
    <col min="7571" max="7571" width="1" style="187" customWidth="1"/>
    <col min="7572" max="7572" width="2.5703125" style="187" customWidth="1"/>
    <col min="7573" max="7573" width="1" style="187" customWidth="1"/>
    <col min="7574" max="7574" width="20.42578125" style="187" customWidth="1"/>
    <col min="7575" max="7576" width="0.5703125" style="187" customWidth="1"/>
    <col min="7577" max="7577" width="5" style="187" customWidth="1"/>
    <col min="7578" max="7578" width="0.42578125" style="187" customWidth="1"/>
    <col min="7579" max="7579" width="5" style="187" customWidth="1"/>
    <col min="7580" max="7580" width="4.28515625" style="187" customWidth="1"/>
    <col min="7581" max="7581" width="5" style="187" customWidth="1"/>
    <col min="7582" max="7582" width="4.42578125" style="187" customWidth="1"/>
    <col min="7583" max="7584" width="5" style="187" customWidth="1"/>
    <col min="7585" max="7585" width="5.28515625" style="187" customWidth="1"/>
    <col min="7586" max="7586" width="4.85546875" style="187" customWidth="1"/>
    <col min="7587" max="7587" width="5" style="187" customWidth="1"/>
    <col min="7588" max="7588" width="5.28515625" style="187" customWidth="1"/>
    <col min="7589" max="7589" width="4.140625" style="187" customWidth="1"/>
    <col min="7590" max="7590" width="5" style="187" customWidth="1"/>
    <col min="7591" max="7592" width="5.42578125" style="187" customWidth="1"/>
    <col min="7593" max="7593" width="2.5703125" style="187" customWidth="1"/>
    <col min="7594" max="7594" width="1" style="187" customWidth="1"/>
    <col min="7595" max="7596" width="7.5703125" style="187" customWidth="1"/>
    <col min="7597" max="7597" width="1.85546875" style="187" customWidth="1"/>
    <col min="7598" max="7611" width="7.5703125" style="187" customWidth="1"/>
    <col min="7612" max="7826" width="9.140625" style="187"/>
    <col min="7827" max="7827" width="1" style="187" customWidth="1"/>
    <col min="7828" max="7828" width="2.5703125" style="187" customWidth="1"/>
    <col min="7829" max="7829" width="1" style="187" customWidth="1"/>
    <col min="7830" max="7830" width="20.42578125" style="187" customWidth="1"/>
    <col min="7831" max="7832" width="0.5703125" style="187" customWidth="1"/>
    <col min="7833" max="7833" width="5" style="187" customWidth="1"/>
    <col min="7834" max="7834" width="0.42578125" style="187" customWidth="1"/>
    <col min="7835" max="7835" width="5" style="187" customWidth="1"/>
    <col min="7836" max="7836" width="4.28515625" style="187" customWidth="1"/>
    <col min="7837" max="7837" width="5" style="187" customWidth="1"/>
    <col min="7838" max="7838" width="4.42578125" style="187" customWidth="1"/>
    <col min="7839" max="7840" width="5" style="187" customWidth="1"/>
    <col min="7841" max="7841" width="5.28515625" style="187" customWidth="1"/>
    <col min="7842" max="7842" width="4.85546875" style="187" customWidth="1"/>
    <col min="7843" max="7843" width="5" style="187" customWidth="1"/>
    <col min="7844" max="7844" width="5.28515625" style="187" customWidth="1"/>
    <col min="7845" max="7845" width="4.140625" style="187" customWidth="1"/>
    <col min="7846" max="7846" width="5" style="187" customWidth="1"/>
    <col min="7847" max="7848" width="5.42578125" style="187" customWidth="1"/>
    <col min="7849" max="7849" width="2.5703125" style="187" customWidth="1"/>
    <col min="7850" max="7850" width="1" style="187" customWidth="1"/>
    <col min="7851" max="7852" width="7.5703125" style="187" customWidth="1"/>
    <col min="7853" max="7853" width="1.85546875" style="187" customWidth="1"/>
    <col min="7854" max="7867" width="7.5703125" style="187" customWidth="1"/>
    <col min="7868" max="8082" width="9.140625" style="187"/>
    <col min="8083" max="8083" width="1" style="187" customWidth="1"/>
    <col min="8084" max="8084" width="2.5703125" style="187" customWidth="1"/>
    <col min="8085" max="8085" width="1" style="187" customWidth="1"/>
    <col min="8086" max="8086" width="20.42578125" style="187" customWidth="1"/>
    <col min="8087" max="8088" width="0.5703125" style="187" customWidth="1"/>
    <col min="8089" max="8089" width="5" style="187" customWidth="1"/>
    <col min="8090" max="8090" width="0.42578125" style="187" customWidth="1"/>
    <col min="8091" max="8091" width="5" style="187" customWidth="1"/>
    <col min="8092" max="8092" width="4.28515625" style="187" customWidth="1"/>
    <col min="8093" max="8093" width="5" style="187" customWidth="1"/>
    <col min="8094" max="8094" width="4.42578125" style="187" customWidth="1"/>
    <col min="8095" max="8096" width="5" style="187" customWidth="1"/>
    <col min="8097" max="8097" width="5.28515625" style="187" customWidth="1"/>
    <col min="8098" max="8098" width="4.85546875" style="187" customWidth="1"/>
    <col min="8099" max="8099" width="5" style="187" customWidth="1"/>
    <col min="8100" max="8100" width="5.28515625" style="187" customWidth="1"/>
    <col min="8101" max="8101" width="4.140625" style="187" customWidth="1"/>
    <col min="8102" max="8102" width="5" style="187" customWidth="1"/>
    <col min="8103" max="8104" width="5.42578125" style="187" customWidth="1"/>
    <col min="8105" max="8105" width="2.5703125" style="187" customWidth="1"/>
    <col min="8106" max="8106" width="1" style="187" customWidth="1"/>
    <col min="8107" max="8108" width="7.5703125" style="187" customWidth="1"/>
    <col min="8109" max="8109" width="1.85546875" style="187" customWidth="1"/>
    <col min="8110" max="8123" width="7.5703125" style="187" customWidth="1"/>
    <col min="8124" max="8338" width="9.140625" style="187"/>
    <col min="8339" max="8339" width="1" style="187" customWidth="1"/>
    <col min="8340" max="8340" width="2.5703125" style="187" customWidth="1"/>
    <col min="8341" max="8341" width="1" style="187" customWidth="1"/>
    <col min="8342" max="8342" width="20.42578125" style="187" customWidth="1"/>
    <col min="8343" max="8344" width="0.5703125" style="187" customWidth="1"/>
    <col min="8345" max="8345" width="5" style="187" customWidth="1"/>
    <col min="8346" max="8346" width="0.42578125" style="187" customWidth="1"/>
    <col min="8347" max="8347" width="5" style="187" customWidth="1"/>
    <col min="8348" max="8348" width="4.28515625" style="187" customWidth="1"/>
    <col min="8349" max="8349" width="5" style="187" customWidth="1"/>
    <col min="8350" max="8350" width="4.42578125" style="187" customWidth="1"/>
    <col min="8351" max="8352" width="5" style="187" customWidth="1"/>
    <col min="8353" max="8353" width="5.28515625" style="187" customWidth="1"/>
    <col min="8354" max="8354" width="4.85546875" style="187" customWidth="1"/>
    <col min="8355" max="8355" width="5" style="187" customWidth="1"/>
    <col min="8356" max="8356" width="5.28515625" style="187" customWidth="1"/>
    <col min="8357" max="8357" width="4.140625" style="187" customWidth="1"/>
    <col min="8358" max="8358" width="5" style="187" customWidth="1"/>
    <col min="8359" max="8360" width="5.42578125" style="187" customWidth="1"/>
    <col min="8361" max="8361" width="2.5703125" style="187" customWidth="1"/>
    <col min="8362" max="8362" width="1" style="187" customWidth="1"/>
    <col min="8363" max="8364" width="7.5703125" style="187" customWidth="1"/>
    <col min="8365" max="8365" width="1.85546875" style="187" customWidth="1"/>
    <col min="8366" max="8379" width="7.5703125" style="187" customWidth="1"/>
    <col min="8380" max="8594" width="9.140625" style="187"/>
    <col min="8595" max="8595" width="1" style="187" customWidth="1"/>
    <col min="8596" max="8596" width="2.5703125" style="187" customWidth="1"/>
    <col min="8597" max="8597" width="1" style="187" customWidth="1"/>
    <col min="8598" max="8598" width="20.42578125" style="187" customWidth="1"/>
    <col min="8599" max="8600" width="0.5703125" style="187" customWidth="1"/>
    <col min="8601" max="8601" width="5" style="187" customWidth="1"/>
    <col min="8602" max="8602" width="0.42578125" style="187" customWidth="1"/>
    <col min="8603" max="8603" width="5" style="187" customWidth="1"/>
    <col min="8604" max="8604" width="4.28515625" style="187" customWidth="1"/>
    <col min="8605" max="8605" width="5" style="187" customWidth="1"/>
    <col min="8606" max="8606" width="4.42578125" style="187" customWidth="1"/>
    <col min="8607" max="8608" width="5" style="187" customWidth="1"/>
    <col min="8609" max="8609" width="5.28515625" style="187" customWidth="1"/>
    <col min="8610" max="8610" width="4.85546875" style="187" customWidth="1"/>
    <col min="8611" max="8611" width="5" style="187" customWidth="1"/>
    <col min="8612" max="8612" width="5.28515625" style="187" customWidth="1"/>
    <col min="8613" max="8613" width="4.140625" style="187" customWidth="1"/>
    <col min="8614" max="8614" width="5" style="187" customWidth="1"/>
    <col min="8615" max="8616" width="5.42578125" style="187" customWidth="1"/>
    <col min="8617" max="8617" width="2.5703125" style="187" customWidth="1"/>
    <col min="8618" max="8618" width="1" style="187" customWidth="1"/>
    <col min="8619" max="8620" width="7.5703125" style="187" customWidth="1"/>
    <col min="8621" max="8621" width="1.85546875" style="187" customWidth="1"/>
    <col min="8622" max="8635" width="7.5703125" style="187" customWidth="1"/>
    <col min="8636" max="8850" width="9.140625" style="187"/>
    <col min="8851" max="8851" width="1" style="187" customWidth="1"/>
    <col min="8852" max="8852" width="2.5703125" style="187" customWidth="1"/>
    <col min="8853" max="8853" width="1" style="187" customWidth="1"/>
    <col min="8854" max="8854" width="20.42578125" style="187" customWidth="1"/>
    <col min="8855" max="8856" width="0.5703125" style="187" customWidth="1"/>
    <col min="8857" max="8857" width="5" style="187" customWidth="1"/>
    <col min="8858" max="8858" width="0.42578125" style="187" customWidth="1"/>
    <col min="8859" max="8859" width="5" style="187" customWidth="1"/>
    <col min="8860" max="8860" width="4.28515625" style="187" customWidth="1"/>
    <col min="8861" max="8861" width="5" style="187" customWidth="1"/>
    <col min="8862" max="8862" width="4.42578125" style="187" customWidth="1"/>
    <col min="8863" max="8864" width="5" style="187" customWidth="1"/>
    <col min="8865" max="8865" width="5.28515625" style="187" customWidth="1"/>
    <col min="8866" max="8866" width="4.85546875" style="187" customWidth="1"/>
    <col min="8867" max="8867" width="5" style="187" customWidth="1"/>
    <col min="8868" max="8868" width="5.28515625" style="187" customWidth="1"/>
    <col min="8869" max="8869" width="4.140625" style="187" customWidth="1"/>
    <col min="8870" max="8870" width="5" style="187" customWidth="1"/>
    <col min="8871" max="8872" width="5.42578125" style="187" customWidth="1"/>
    <col min="8873" max="8873" width="2.5703125" style="187" customWidth="1"/>
    <col min="8874" max="8874" width="1" style="187" customWidth="1"/>
    <col min="8875" max="8876" width="7.5703125" style="187" customWidth="1"/>
    <col min="8877" max="8877" width="1.85546875" style="187" customWidth="1"/>
    <col min="8878" max="8891" width="7.5703125" style="187" customWidth="1"/>
    <col min="8892" max="9106" width="9.140625" style="187"/>
    <col min="9107" max="9107" width="1" style="187" customWidth="1"/>
    <col min="9108" max="9108" width="2.5703125" style="187" customWidth="1"/>
    <col min="9109" max="9109" width="1" style="187" customWidth="1"/>
    <col min="9110" max="9110" width="20.42578125" style="187" customWidth="1"/>
    <col min="9111" max="9112" width="0.5703125" style="187" customWidth="1"/>
    <col min="9113" max="9113" width="5" style="187" customWidth="1"/>
    <col min="9114" max="9114" width="0.42578125" style="187" customWidth="1"/>
    <col min="9115" max="9115" width="5" style="187" customWidth="1"/>
    <col min="9116" max="9116" width="4.28515625" style="187" customWidth="1"/>
    <col min="9117" max="9117" width="5" style="187" customWidth="1"/>
    <col min="9118" max="9118" width="4.42578125" style="187" customWidth="1"/>
    <col min="9119" max="9120" width="5" style="187" customWidth="1"/>
    <col min="9121" max="9121" width="5.28515625" style="187" customWidth="1"/>
    <col min="9122" max="9122" width="4.85546875" style="187" customWidth="1"/>
    <col min="9123" max="9123" width="5" style="187" customWidth="1"/>
    <col min="9124" max="9124" width="5.28515625" style="187" customWidth="1"/>
    <col min="9125" max="9125" width="4.140625" style="187" customWidth="1"/>
    <col min="9126" max="9126" width="5" style="187" customWidth="1"/>
    <col min="9127" max="9128" width="5.42578125" style="187" customWidth="1"/>
    <col min="9129" max="9129" width="2.5703125" style="187" customWidth="1"/>
    <col min="9130" max="9130" width="1" style="187" customWidth="1"/>
    <col min="9131" max="9132" width="7.5703125" style="187" customWidth="1"/>
    <col min="9133" max="9133" width="1.85546875" style="187" customWidth="1"/>
    <col min="9134" max="9147" width="7.5703125" style="187" customWidth="1"/>
    <col min="9148" max="9362" width="9.140625" style="187"/>
    <col min="9363" max="9363" width="1" style="187" customWidth="1"/>
    <col min="9364" max="9364" width="2.5703125" style="187" customWidth="1"/>
    <col min="9365" max="9365" width="1" style="187" customWidth="1"/>
    <col min="9366" max="9366" width="20.42578125" style="187" customWidth="1"/>
    <col min="9367" max="9368" width="0.5703125" style="187" customWidth="1"/>
    <col min="9369" max="9369" width="5" style="187" customWidth="1"/>
    <col min="9370" max="9370" width="0.42578125" style="187" customWidth="1"/>
    <col min="9371" max="9371" width="5" style="187" customWidth="1"/>
    <col min="9372" max="9372" width="4.28515625" style="187" customWidth="1"/>
    <col min="9373" max="9373" width="5" style="187" customWidth="1"/>
    <col min="9374" max="9374" width="4.42578125" style="187" customWidth="1"/>
    <col min="9375" max="9376" width="5" style="187" customWidth="1"/>
    <col min="9377" max="9377" width="5.28515625" style="187" customWidth="1"/>
    <col min="9378" max="9378" width="4.85546875" style="187" customWidth="1"/>
    <col min="9379" max="9379" width="5" style="187" customWidth="1"/>
    <col min="9380" max="9380" width="5.28515625" style="187" customWidth="1"/>
    <col min="9381" max="9381" width="4.140625" style="187" customWidth="1"/>
    <col min="9382" max="9382" width="5" style="187" customWidth="1"/>
    <col min="9383" max="9384" width="5.42578125" style="187" customWidth="1"/>
    <col min="9385" max="9385" width="2.5703125" style="187" customWidth="1"/>
    <col min="9386" max="9386" width="1" style="187" customWidth="1"/>
    <col min="9387" max="9388" width="7.5703125" style="187" customWidth="1"/>
    <col min="9389" max="9389" width="1.85546875" style="187" customWidth="1"/>
    <col min="9390" max="9403" width="7.5703125" style="187" customWidth="1"/>
    <col min="9404" max="9618" width="9.140625" style="187"/>
    <col min="9619" max="9619" width="1" style="187" customWidth="1"/>
    <col min="9620" max="9620" width="2.5703125" style="187" customWidth="1"/>
    <col min="9621" max="9621" width="1" style="187" customWidth="1"/>
    <col min="9622" max="9622" width="20.42578125" style="187" customWidth="1"/>
    <col min="9623" max="9624" width="0.5703125" style="187" customWidth="1"/>
    <col min="9625" max="9625" width="5" style="187" customWidth="1"/>
    <col min="9626" max="9626" width="0.42578125" style="187" customWidth="1"/>
    <col min="9627" max="9627" width="5" style="187" customWidth="1"/>
    <col min="9628" max="9628" width="4.28515625" style="187" customWidth="1"/>
    <col min="9629" max="9629" width="5" style="187" customWidth="1"/>
    <col min="9630" max="9630" width="4.42578125" style="187" customWidth="1"/>
    <col min="9631" max="9632" width="5" style="187" customWidth="1"/>
    <col min="9633" max="9633" width="5.28515625" style="187" customWidth="1"/>
    <col min="9634" max="9634" width="4.85546875" style="187" customWidth="1"/>
    <col min="9635" max="9635" width="5" style="187" customWidth="1"/>
    <col min="9636" max="9636" width="5.28515625" style="187" customWidth="1"/>
    <col min="9637" max="9637" width="4.140625" style="187" customWidth="1"/>
    <col min="9638" max="9638" width="5" style="187" customWidth="1"/>
    <col min="9639" max="9640" width="5.42578125" style="187" customWidth="1"/>
    <col min="9641" max="9641" width="2.5703125" style="187" customWidth="1"/>
    <col min="9642" max="9642" width="1" style="187" customWidth="1"/>
    <col min="9643" max="9644" width="7.5703125" style="187" customWidth="1"/>
    <col min="9645" max="9645" width="1.85546875" style="187" customWidth="1"/>
    <col min="9646" max="9659" width="7.5703125" style="187" customWidth="1"/>
    <col min="9660" max="9874" width="9.140625" style="187"/>
    <col min="9875" max="9875" width="1" style="187" customWidth="1"/>
    <col min="9876" max="9876" width="2.5703125" style="187" customWidth="1"/>
    <col min="9877" max="9877" width="1" style="187" customWidth="1"/>
    <col min="9878" max="9878" width="20.42578125" style="187" customWidth="1"/>
    <col min="9879" max="9880" width="0.5703125" style="187" customWidth="1"/>
    <col min="9881" max="9881" width="5" style="187" customWidth="1"/>
    <col min="9882" max="9882" width="0.42578125" style="187" customWidth="1"/>
    <col min="9883" max="9883" width="5" style="187" customWidth="1"/>
    <col min="9884" max="9884" width="4.28515625" style="187" customWidth="1"/>
    <col min="9885" max="9885" width="5" style="187" customWidth="1"/>
    <col min="9886" max="9886" width="4.42578125" style="187" customWidth="1"/>
    <col min="9887" max="9888" width="5" style="187" customWidth="1"/>
    <col min="9889" max="9889" width="5.28515625" style="187" customWidth="1"/>
    <col min="9890" max="9890" width="4.85546875" style="187" customWidth="1"/>
    <col min="9891" max="9891" width="5" style="187" customWidth="1"/>
    <col min="9892" max="9892" width="5.28515625" style="187" customWidth="1"/>
    <col min="9893" max="9893" width="4.140625" style="187" customWidth="1"/>
    <col min="9894" max="9894" width="5" style="187" customWidth="1"/>
    <col min="9895" max="9896" width="5.42578125" style="187" customWidth="1"/>
    <col min="9897" max="9897" width="2.5703125" style="187" customWidth="1"/>
    <col min="9898" max="9898" width="1" style="187" customWidth="1"/>
    <col min="9899" max="9900" width="7.5703125" style="187" customWidth="1"/>
    <col min="9901" max="9901" width="1.85546875" style="187" customWidth="1"/>
    <col min="9902" max="9915" width="7.5703125" style="187" customWidth="1"/>
    <col min="9916" max="10130" width="9.140625" style="187"/>
    <col min="10131" max="10131" width="1" style="187" customWidth="1"/>
    <col min="10132" max="10132" width="2.5703125" style="187" customWidth="1"/>
    <col min="10133" max="10133" width="1" style="187" customWidth="1"/>
    <col min="10134" max="10134" width="20.42578125" style="187" customWidth="1"/>
    <col min="10135" max="10136" width="0.5703125" style="187" customWidth="1"/>
    <col min="10137" max="10137" width="5" style="187" customWidth="1"/>
    <col min="10138" max="10138" width="0.42578125" style="187" customWidth="1"/>
    <col min="10139" max="10139" width="5" style="187" customWidth="1"/>
    <col min="10140" max="10140" width="4.28515625" style="187" customWidth="1"/>
    <col min="10141" max="10141" width="5" style="187" customWidth="1"/>
    <col min="10142" max="10142" width="4.42578125" style="187" customWidth="1"/>
    <col min="10143" max="10144" width="5" style="187" customWidth="1"/>
    <col min="10145" max="10145" width="5.28515625" style="187" customWidth="1"/>
    <col min="10146" max="10146" width="4.85546875" style="187" customWidth="1"/>
    <col min="10147" max="10147" width="5" style="187" customWidth="1"/>
    <col min="10148" max="10148" width="5.28515625" style="187" customWidth="1"/>
    <col min="10149" max="10149" width="4.140625" style="187" customWidth="1"/>
    <col min="10150" max="10150" width="5" style="187" customWidth="1"/>
    <col min="10151" max="10152" width="5.42578125" style="187" customWidth="1"/>
    <col min="10153" max="10153" width="2.5703125" style="187" customWidth="1"/>
    <col min="10154" max="10154" width="1" style="187" customWidth="1"/>
    <col min="10155" max="10156" width="7.5703125" style="187" customWidth="1"/>
    <col min="10157" max="10157" width="1.85546875" style="187" customWidth="1"/>
    <col min="10158" max="10171" width="7.5703125" style="187" customWidth="1"/>
    <col min="10172" max="10386" width="9.140625" style="187"/>
    <col min="10387" max="10387" width="1" style="187" customWidth="1"/>
    <col min="10388" max="10388" width="2.5703125" style="187" customWidth="1"/>
    <col min="10389" max="10389" width="1" style="187" customWidth="1"/>
    <col min="10390" max="10390" width="20.42578125" style="187" customWidth="1"/>
    <col min="10391" max="10392" width="0.5703125" style="187" customWidth="1"/>
    <col min="10393" max="10393" width="5" style="187" customWidth="1"/>
    <col min="10394" max="10394" width="0.42578125" style="187" customWidth="1"/>
    <col min="10395" max="10395" width="5" style="187" customWidth="1"/>
    <col min="10396" max="10396" width="4.28515625" style="187" customWidth="1"/>
    <col min="10397" max="10397" width="5" style="187" customWidth="1"/>
    <col min="10398" max="10398" width="4.42578125" style="187" customWidth="1"/>
    <col min="10399" max="10400" width="5" style="187" customWidth="1"/>
    <col min="10401" max="10401" width="5.28515625" style="187" customWidth="1"/>
    <col min="10402" max="10402" width="4.85546875" style="187" customWidth="1"/>
    <col min="10403" max="10403" width="5" style="187" customWidth="1"/>
    <col min="10404" max="10404" width="5.28515625" style="187" customWidth="1"/>
    <col min="10405" max="10405" width="4.140625" style="187" customWidth="1"/>
    <col min="10406" max="10406" width="5" style="187" customWidth="1"/>
    <col min="10407" max="10408" width="5.42578125" style="187" customWidth="1"/>
    <col min="10409" max="10409" width="2.5703125" style="187" customWidth="1"/>
    <col min="10410" max="10410" width="1" style="187" customWidth="1"/>
    <col min="10411" max="10412" width="7.5703125" style="187" customWidth="1"/>
    <col min="10413" max="10413" width="1.85546875" style="187" customWidth="1"/>
    <col min="10414" max="10427" width="7.5703125" style="187" customWidth="1"/>
    <col min="10428" max="10642" width="9.140625" style="187"/>
    <col min="10643" max="10643" width="1" style="187" customWidth="1"/>
    <col min="10644" max="10644" width="2.5703125" style="187" customWidth="1"/>
    <col min="10645" max="10645" width="1" style="187" customWidth="1"/>
    <col min="10646" max="10646" width="20.42578125" style="187" customWidth="1"/>
    <col min="10647" max="10648" width="0.5703125" style="187" customWidth="1"/>
    <col min="10649" max="10649" width="5" style="187" customWidth="1"/>
    <col min="10650" max="10650" width="0.42578125" style="187" customWidth="1"/>
    <col min="10651" max="10651" width="5" style="187" customWidth="1"/>
    <col min="10652" max="10652" width="4.28515625" style="187" customWidth="1"/>
    <col min="10653" max="10653" width="5" style="187" customWidth="1"/>
    <col min="10654" max="10654" width="4.42578125" style="187" customWidth="1"/>
    <col min="10655" max="10656" width="5" style="187" customWidth="1"/>
    <col min="10657" max="10657" width="5.28515625" style="187" customWidth="1"/>
    <col min="10658" max="10658" width="4.85546875" style="187" customWidth="1"/>
    <col min="10659" max="10659" width="5" style="187" customWidth="1"/>
    <col min="10660" max="10660" width="5.28515625" style="187" customWidth="1"/>
    <col min="10661" max="10661" width="4.140625" style="187" customWidth="1"/>
    <col min="10662" max="10662" width="5" style="187" customWidth="1"/>
    <col min="10663" max="10664" width="5.42578125" style="187" customWidth="1"/>
    <col min="10665" max="10665" width="2.5703125" style="187" customWidth="1"/>
    <col min="10666" max="10666" width="1" style="187" customWidth="1"/>
    <col min="10667" max="10668" width="7.5703125" style="187" customWidth="1"/>
    <col min="10669" max="10669" width="1.85546875" style="187" customWidth="1"/>
    <col min="10670" max="10683" width="7.5703125" style="187" customWidth="1"/>
    <col min="10684" max="10898" width="9.140625" style="187"/>
    <col min="10899" max="10899" width="1" style="187" customWidth="1"/>
    <col min="10900" max="10900" width="2.5703125" style="187" customWidth="1"/>
    <col min="10901" max="10901" width="1" style="187" customWidth="1"/>
    <col min="10902" max="10902" width="20.42578125" style="187" customWidth="1"/>
    <col min="10903" max="10904" width="0.5703125" style="187" customWidth="1"/>
    <col min="10905" max="10905" width="5" style="187" customWidth="1"/>
    <col min="10906" max="10906" width="0.42578125" style="187" customWidth="1"/>
    <col min="10907" max="10907" width="5" style="187" customWidth="1"/>
    <col min="10908" max="10908" width="4.28515625" style="187" customWidth="1"/>
    <col min="10909" max="10909" width="5" style="187" customWidth="1"/>
    <col min="10910" max="10910" width="4.42578125" style="187" customWidth="1"/>
    <col min="10911" max="10912" width="5" style="187" customWidth="1"/>
    <col min="10913" max="10913" width="5.28515625" style="187" customWidth="1"/>
    <col min="10914" max="10914" width="4.85546875" style="187" customWidth="1"/>
    <col min="10915" max="10915" width="5" style="187" customWidth="1"/>
    <col min="10916" max="10916" width="5.28515625" style="187" customWidth="1"/>
    <col min="10917" max="10917" width="4.140625" style="187" customWidth="1"/>
    <col min="10918" max="10918" width="5" style="187" customWidth="1"/>
    <col min="10919" max="10920" width="5.42578125" style="187" customWidth="1"/>
    <col min="10921" max="10921" width="2.5703125" style="187" customWidth="1"/>
    <col min="10922" max="10922" width="1" style="187" customWidth="1"/>
    <col min="10923" max="10924" width="7.5703125" style="187" customWidth="1"/>
    <col min="10925" max="10925" width="1.85546875" style="187" customWidth="1"/>
    <col min="10926" max="10939" width="7.5703125" style="187" customWidth="1"/>
    <col min="10940" max="11154" width="9.140625" style="187"/>
    <col min="11155" max="11155" width="1" style="187" customWidth="1"/>
    <col min="11156" max="11156" width="2.5703125" style="187" customWidth="1"/>
    <col min="11157" max="11157" width="1" style="187" customWidth="1"/>
    <col min="11158" max="11158" width="20.42578125" style="187" customWidth="1"/>
    <col min="11159" max="11160" width="0.5703125" style="187" customWidth="1"/>
    <col min="11161" max="11161" width="5" style="187" customWidth="1"/>
    <col min="11162" max="11162" width="0.42578125" style="187" customWidth="1"/>
    <col min="11163" max="11163" width="5" style="187" customWidth="1"/>
    <col min="11164" max="11164" width="4.28515625" style="187" customWidth="1"/>
    <col min="11165" max="11165" width="5" style="187" customWidth="1"/>
    <col min="11166" max="11166" width="4.42578125" style="187" customWidth="1"/>
    <col min="11167" max="11168" width="5" style="187" customWidth="1"/>
    <col min="11169" max="11169" width="5.28515625" style="187" customWidth="1"/>
    <col min="11170" max="11170" width="4.85546875" style="187" customWidth="1"/>
    <col min="11171" max="11171" width="5" style="187" customWidth="1"/>
    <col min="11172" max="11172" width="5.28515625" style="187" customWidth="1"/>
    <col min="11173" max="11173" width="4.140625" style="187" customWidth="1"/>
    <col min="11174" max="11174" width="5" style="187" customWidth="1"/>
    <col min="11175" max="11176" width="5.42578125" style="187" customWidth="1"/>
    <col min="11177" max="11177" width="2.5703125" style="187" customWidth="1"/>
    <col min="11178" max="11178" width="1" style="187" customWidth="1"/>
    <col min="11179" max="11180" width="7.5703125" style="187" customWidth="1"/>
    <col min="11181" max="11181" width="1.85546875" style="187" customWidth="1"/>
    <col min="11182" max="11195" width="7.5703125" style="187" customWidth="1"/>
    <col min="11196" max="11410" width="9.140625" style="187"/>
    <col min="11411" max="11411" width="1" style="187" customWidth="1"/>
    <col min="11412" max="11412" width="2.5703125" style="187" customWidth="1"/>
    <col min="11413" max="11413" width="1" style="187" customWidth="1"/>
    <col min="11414" max="11414" width="20.42578125" style="187" customWidth="1"/>
    <col min="11415" max="11416" width="0.5703125" style="187" customWidth="1"/>
    <col min="11417" max="11417" width="5" style="187" customWidth="1"/>
    <col min="11418" max="11418" width="0.42578125" style="187" customWidth="1"/>
    <col min="11419" max="11419" width="5" style="187" customWidth="1"/>
    <col min="11420" max="11420" width="4.28515625" style="187" customWidth="1"/>
    <col min="11421" max="11421" width="5" style="187" customWidth="1"/>
    <col min="11422" max="11422" width="4.42578125" style="187" customWidth="1"/>
    <col min="11423" max="11424" width="5" style="187" customWidth="1"/>
    <col min="11425" max="11425" width="5.28515625" style="187" customWidth="1"/>
    <col min="11426" max="11426" width="4.85546875" style="187" customWidth="1"/>
    <col min="11427" max="11427" width="5" style="187" customWidth="1"/>
    <col min="11428" max="11428" width="5.28515625" style="187" customWidth="1"/>
    <col min="11429" max="11429" width="4.140625" style="187" customWidth="1"/>
    <col min="11430" max="11430" width="5" style="187" customWidth="1"/>
    <col min="11431" max="11432" width="5.42578125" style="187" customWidth="1"/>
    <col min="11433" max="11433" width="2.5703125" style="187" customWidth="1"/>
    <col min="11434" max="11434" width="1" style="187" customWidth="1"/>
    <col min="11435" max="11436" width="7.5703125" style="187" customWidth="1"/>
    <col min="11437" max="11437" width="1.85546875" style="187" customWidth="1"/>
    <col min="11438" max="11451" width="7.5703125" style="187" customWidth="1"/>
    <col min="11452" max="11666" width="9.140625" style="187"/>
    <col min="11667" max="11667" width="1" style="187" customWidth="1"/>
    <col min="11668" max="11668" width="2.5703125" style="187" customWidth="1"/>
    <col min="11669" max="11669" width="1" style="187" customWidth="1"/>
    <col min="11670" max="11670" width="20.42578125" style="187" customWidth="1"/>
    <col min="11671" max="11672" width="0.5703125" style="187" customWidth="1"/>
    <col min="11673" max="11673" width="5" style="187" customWidth="1"/>
    <col min="11674" max="11674" width="0.42578125" style="187" customWidth="1"/>
    <col min="11675" max="11675" width="5" style="187" customWidth="1"/>
    <col min="11676" max="11676" width="4.28515625" style="187" customWidth="1"/>
    <col min="11677" max="11677" width="5" style="187" customWidth="1"/>
    <col min="11678" max="11678" width="4.42578125" style="187" customWidth="1"/>
    <col min="11679" max="11680" width="5" style="187" customWidth="1"/>
    <col min="11681" max="11681" width="5.28515625" style="187" customWidth="1"/>
    <col min="11682" max="11682" width="4.85546875" style="187" customWidth="1"/>
    <col min="11683" max="11683" width="5" style="187" customWidth="1"/>
    <col min="11684" max="11684" width="5.28515625" style="187" customWidth="1"/>
    <col min="11685" max="11685" width="4.140625" style="187" customWidth="1"/>
    <col min="11686" max="11686" width="5" style="187" customWidth="1"/>
    <col min="11687" max="11688" width="5.42578125" style="187" customWidth="1"/>
    <col min="11689" max="11689" width="2.5703125" style="187" customWidth="1"/>
    <col min="11690" max="11690" width="1" style="187" customWidth="1"/>
    <col min="11691" max="11692" width="7.5703125" style="187" customWidth="1"/>
    <col min="11693" max="11693" width="1.85546875" style="187" customWidth="1"/>
    <col min="11694" max="11707" width="7.5703125" style="187" customWidth="1"/>
    <col min="11708" max="11922" width="9.140625" style="187"/>
    <col min="11923" max="11923" width="1" style="187" customWidth="1"/>
    <col min="11924" max="11924" width="2.5703125" style="187" customWidth="1"/>
    <col min="11925" max="11925" width="1" style="187" customWidth="1"/>
    <col min="11926" max="11926" width="20.42578125" style="187" customWidth="1"/>
    <col min="11927" max="11928" width="0.5703125" style="187" customWidth="1"/>
    <col min="11929" max="11929" width="5" style="187" customWidth="1"/>
    <col min="11930" max="11930" width="0.42578125" style="187" customWidth="1"/>
    <col min="11931" max="11931" width="5" style="187" customWidth="1"/>
    <col min="11932" max="11932" width="4.28515625" style="187" customWidth="1"/>
    <col min="11933" max="11933" width="5" style="187" customWidth="1"/>
    <col min="11934" max="11934" width="4.42578125" style="187" customWidth="1"/>
    <col min="11935" max="11936" width="5" style="187" customWidth="1"/>
    <col min="11937" max="11937" width="5.28515625" style="187" customWidth="1"/>
    <col min="11938" max="11938" width="4.85546875" style="187" customWidth="1"/>
    <col min="11939" max="11939" width="5" style="187" customWidth="1"/>
    <col min="11940" max="11940" width="5.28515625" style="187" customWidth="1"/>
    <col min="11941" max="11941" width="4.140625" style="187" customWidth="1"/>
    <col min="11942" max="11942" width="5" style="187" customWidth="1"/>
    <col min="11943" max="11944" width="5.42578125" style="187" customWidth="1"/>
    <col min="11945" max="11945" width="2.5703125" style="187" customWidth="1"/>
    <col min="11946" max="11946" width="1" style="187" customWidth="1"/>
    <col min="11947" max="11948" width="7.5703125" style="187" customWidth="1"/>
    <col min="11949" max="11949" width="1.85546875" style="187" customWidth="1"/>
    <col min="11950" max="11963" width="7.5703125" style="187" customWidth="1"/>
    <col min="11964" max="12178" width="9.140625" style="187"/>
    <col min="12179" max="12179" width="1" style="187" customWidth="1"/>
    <col min="12180" max="12180" width="2.5703125" style="187" customWidth="1"/>
    <col min="12181" max="12181" width="1" style="187" customWidth="1"/>
    <col min="12182" max="12182" width="20.42578125" style="187" customWidth="1"/>
    <col min="12183" max="12184" width="0.5703125" style="187" customWidth="1"/>
    <col min="12185" max="12185" width="5" style="187" customWidth="1"/>
    <col min="12186" max="12186" width="0.42578125" style="187" customWidth="1"/>
    <col min="12187" max="12187" width="5" style="187" customWidth="1"/>
    <col min="12188" max="12188" width="4.28515625" style="187" customWidth="1"/>
    <col min="12189" max="12189" width="5" style="187" customWidth="1"/>
    <col min="12190" max="12190" width="4.42578125" style="187" customWidth="1"/>
    <col min="12191" max="12192" width="5" style="187" customWidth="1"/>
    <col min="12193" max="12193" width="5.28515625" style="187" customWidth="1"/>
    <col min="12194" max="12194" width="4.85546875" style="187" customWidth="1"/>
    <col min="12195" max="12195" width="5" style="187" customWidth="1"/>
    <col min="12196" max="12196" width="5.28515625" style="187" customWidth="1"/>
    <col min="12197" max="12197" width="4.140625" style="187" customWidth="1"/>
    <col min="12198" max="12198" width="5" style="187" customWidth="1"/>
    <col min="12199" max="12200" width="5.42578125" style="187" customWidth="1"/>
    <col min="12201" max="12201" width="2.5703125" style="187" customWidth="1"/>
    <col min="12202" max="12202" width="1" style="187" customWidth="1"/>
    <col min="12203" max="12204" width="7.5703125" style="187" customWidth="1"/>
    <col min="12205" max="12205" width="1.85546875" style="187" customWidth="1"/>
    <col min="12206" max="12219" width="7.5703125" style="187" customWidth="1"/>
    <col min="12220" max="12434" width="9.140625" style="187"/>
    <col min="12435" max="12435" width="1" style="187" customWidth="1"/>
    <col min="12436" max="12436" width="2.5703125" style="187" customWidth="1"/>
    <col min="12437" max="12437" width="1" style="187" customWidth="1"/>
    <col min="12438" max="12438" width="20.42578125" style="187" customWidth="1"/>
    <col min="12439" max="12440" width="0.5703125" style="187" customWidth="1"/>
    <col min="12441" max="12441" width="5" style="187" customWidth="1"/>
    <col min="12442" max="12442" width="0.42578125" style="187" customWidth="1"/>
    <col min="12443" max="12443" width="5" style="187" customWidth="1"/>
    <col min="12444" max="12444" width="4.28515625" style="187" customWidth="1"/>
    <col min="12445" max="12445" width="5" style="187" customWidth="1"/>
    <col min="12446" max="12446" width="4.42578125" style="187" customWidth="1"/>
    <col min="12447" max="12448" width="5" style="187" customWidth="1"/>
    <col min="12449" max="12449" width="5.28515625" style="187" customWidth="1"/>
    <col min="12450" max="12450" width="4.85546875" style="187" customWidth="1"/>
    <col min="12451" max="12451" width="5" style="187" customWidth="1"/>
    <col min="12452" max="12452" width="5.28515625" style="187" customWidth="1"/>
    <col min="12453" max="12453" width="4.140625" style="187" customWidth="1"/>
    <col min="12454" max="12454" width="5" style="187" customWidth="1"/>
    <col min="12455" max="12456" width="5.42578125" style="187" customWidth="1"/>
    <col min="12457" max="12457" width="2.5703125" style="187" customWidth="1"/>
    <col min="12458" max="12458" width="1" style="187" customWidth="1"/>
    <col min="12459" max="12460" width="7.5703125" style="187" customWidth="1"/>
    <col min="12461" max="12461" width="1.85546875" style="187" customWidth="1"/>
    <col min="12462" max="12475" width="7.5703125" style="187" customWidth="1"/>
    <col min="12476" max="12690" width="9.140625" style="187"/>
    <col min="12691" max="12691" width="1" style="187" customWidth="1"/>
    <col min="12692" max="12692" width="2.5703125" style="187" customWidth="1"/>
    <col min="12693" max="12693" width="1" style="187" customWidth="1"/>
    <col min="12694" max="12694" width="20.42578125" style="187" customWidth="1"/>
    <col min="12695" max="12696" width="0.5703125" style="187" customWidth="1"/>
    <col min="12697" max="12697" width="5" style="187" customWidth="1"/>
    <col min="12698" max="12698" width="0.42578125" style="187" customWidth="1"/>
    <col min="12699" max="12699" width="5" style="187" customWidth="1"/>
    <col min="12700" max="12700" width="4.28515625" style="187" customWidth="1"/>
    <col min="12701" max="12701" width="5" style="187" customWidth="1"/>
    <col min="12702" max="12702" width="4.42578125" style="187" customWidth="1"/>
    <col min="12703" max="12704" width="5" style="187" customWidth="1"/>
    <col min="12705" max="12705" width="5.28515625" style="187" customWidth="1"/>
    <col min="12706" max="12706" width="4.85546875" style="187" customWidth="1"/>
    <col min="12707" max="12707" width="5" style="187" customWidth="1"/>
    <col min="12708" max="12708" width="5.28515625" style="187" customWidth="1"/>
    <col min="12709" max="12709" width="4.140625" style="187" customWidth="1"/>
    <col min="12710" max="12710" width="5" style="187" customWidth="1"/>
    <col min="12711" max="12712" width="5.42578125" style="187" customWidth="1"/>
    <col min="12713" max="12713" width="2.5703125" style="187" customWidth="1"/>
    <col min="12714" max="12714" width="1" style="187" customWidth="1"/>
    <col min="12715" max="12716" width="7.5703125" style="187" customWidth="1"/>
    <col min="12717" max="12717" width="1.85546875" style="187" customWidth="1"/>
    <col min="12718" max="12731" width="7.5703125" style="187" customWidth="1"/>
    <col min="12732" max="12946" width="9.140625" style="187"/>
    <col min="12947" max="12947" width="1" style="187" customWidth="1"/>
    <col min="12948" max="12948" width="2.5703125" style="187" customWidth="1"/>
    <col min="12949" max="12949" width="1" style="187" customWidth="1"/>
    <col min="12950" max="12950" width="20.42578125" style="187" customWidth="1"/>
    <col min="12951" max="12952" width="0.5703125" style="187" customWidth="1"/>
    <col min="12953" max="12953" width="5" style="187" customWidth="1"/>
    <col min="12954" max="12954" width="0.42578125" style="187" customWidth="1"/>
    <col min="12955" max="12955" width="5" style="187" customWidth="1"/>
    <col min="12956" max="12956" width="4.28515625" style="187" customWidth="1"/>
    <col min="12957" max="12957" width="5" style="187" customWidth="1"/>
    <col min="12958" max="12958" width="4.42578125" style="187" customWidth="1"/>
    <col min="12959" max="12960" width="5" style="187" customWidth="1"/>
    <col min="12961" max="12961" width="5.28515625" style="187" customWidth="1"/>
    <col min="12962" max="12962" width="4.85546875" style="187" customWidth="1"/>
    <col min="12963" max="12963" width="5" style="187" customWidth="1"/>
    <col min="12964" max="12964" width="5.28515625" style="187" customWidth="1"/>
    <col min="12965" max="12965" width="4.140625" style="187" customWidth="1"/>
    <col min="12966" max="12966" width="5" style="187" customWidth="1"/>
    <col min="12967" max="12968" width="5.42578125" style="187" customWidth="1"/>
    <col min="12969" max="12969" width="2.5703125" style="187" customWidth="1"/>
    <col min="12970" max="12970" width="1" style="187" customWidth="1"/>
    <col min="12971" max="12972" width="7.5703125" style="187" customWidth="1"/>
    <col min="12973" max="12973" width="1.85546875" style="187" customWidth="1"/>
    <col min="12974" max="12987" width="7.5703125" style="187" customWidth="1"/>
    <col min="12988" max="13202" width="9.140625" style="187"/>
    <col min="13203" max="13203" width="1" style="187" customWidth="1"/>
    <col min="13204" max="13204" width="2.5703125" style="187" customWidth="1"/>
    <col min="13205" max="13205" width="1" style="187" customWidth="1"/>
    <col min="13206" max="13206" width="20.42578125" style="187" customWidth="1"/>
    <col min="13207" max="13208" width="0.5703125" style="187" customWidth="1"/>
    <col min="13209" max="13209" width="5" style="187" customWidth="1"/>
    <col min="13210" max="13210" width="0.42578125" style="187" customWidth="1"/>
    <col min="13211" max="13211" width="5" style="187" customWidth="1"/>
    <col min="13212" max="13212" width="4.28515625" style="187" customWidth="1"/>
    <col min="13213" max="13213" width="5" style="187" customWidth="1"/>
    <col min="13214" max="13214" width="4.42578125" style="187" customWidth="1"/>
    <col min="13215" max="13216" width="5" style="187" customWidth="1"/>
    <col min="13217" max="13217" width="5.28515625" style="187" customWidth="1"/>
    <col min="13218" max="13218" width="4.85546875" style="187" customWidth="1"/>
    <col min="13219" max="13219" width="5" style="187" customWidth="1"/>
    <col min="13220" max="13220" width="5.28515625" style="187" customWidth="1"/>
    <col min="13221" max="13221" width="4.140625" style="187" customWidth="1"/>
    <col min="13222" max="13222" width="5" style="187" customWidth="1"/>
    <col min="13223" max="13224" width="5.42578125" style="187" customWidth="1"/>
    <col min="13225" max="13225" width="2.5703125" style="187" customWidth="1"/>
    <col min="13226" max="13226" width="1" style="187" customWidth="1"/>
    <col min="13227" max="13228" width="7.5703125" style="187" customWidth="1"/>
    <col min="13229" max="13229" width="1.85546875" style="187" customWidth="1"/>
    <col min="13230" max="13243" width="7.5703125" style="187" customWidth="1"/>
    <col min="13244" max="13458" width="9.140625" style="187"/>
    <col min="13459" max="13459" width="1" style="187" customWidth="1"/>
    <col min="13460" max="13460" width="2.5703125" style="187" customWidth="1"/>
    <col min="13461" max="13461" width="1" style="187" customWidth="1"/>
    <col min="13462" max="13462" width="20.42578125" style="187" customWidth="1"/>
    <col min="13463" max="13464" width="0.5703125" style="187" customWidth="1"/>
    <col min="13465" max="13465" width="5" style="187" customWidth="1"/>
    <col min="13466" max="13466" width="0.42578125" style="187" customWidth="1"/>
    <col min="13467" max="13467" width="5" style="187" customWidth="1"/>
    <col min="13468" max="13468" width="4.28515625" style="187" customWidth="1"/>
    <col min="13469" max="13469" width="5" style="187" customWidth="1"/>
    <col min="13470" max="13470" width="4.42578125" style="187" customWidth="1"/>
    <col min="13471" max="13472" width="5" style="187" customWidth="1"/>
    <col min="13473" max="13473" width="5.28515625" style="187" customWidth="1"/>
    <col min="13474" max="13474" width="4.85546875" style="187" customWidth="1"/>
    <col min="13475" max="13475" width="5" style="187" customWidth="1"/>
    <col min="13476" max="13476" width="5.28515625" style="187" customWidth="1"/>
    <col min="13477" max="13477" width="4.140625" style="187" customWidth="1"/>
    <col min="13478" max="13478" width="5" style="187" customWidth="1"/>
    <col min="13479" max="13480" width="5.42578125" style="187" customWidth="1"/>
    <col min="13481" max="13481" width="2.5703125" style="187" customWidth="1"/>
    <col min="13482" max="13482" width="1" style="187" customWidth="1"/>
    <col min="13483" max="13484" width="7.5703125" style="187" customWidth="1"/>
    <col min="13485" max="13485" width="1.85546875" style="187" customWidth="1"/>
    <col min="13486" max="13499" width="7.5703125" style="187" customWidth="1"/>
    <col min="13500" max="13714" width="9.140625" style="187"/>
    <col min="13715" max="13715" width="1" style="187" customWidth="1"/>
    <col min="13716" max="13716" width="2.5703125" style="187" customWidth="1"/>
    <col min="13717" max="13717" width="1" style="187" customWidth="1"/>
    <col min="13718" max="13718" width="20.42578125" style="187" customWidth="1"/>
    <col min="13719" max="13720" width="0.5703125" style="187" customWidth="1"/>
    <col min="13721" max="13721" width="5" style="187" customWidth="1"/>
    <col min="13722" max="13722" width="0.42578125" style="187" customWidth="1"/>
    <col min="13723" max="13723" width="5" style="187" customWidth="1"/>
    <col min="13724" max="13724" width="4.28515625" style="187" customWidth="1"/>
    <col min="13725" max="13725" width="5" style="187" customWidth="1"/>
    <col min="13726" max="13726" width="4.42578125" style="187" customWidth="1"/>
    <col min="13727" max="13728" width="5" style="187" customWidth="1"/>
    <col min="13729" max="13729" width="5.28515625" style="187" customWidth="1"/>
    <col min="13730" max="13730" width="4.85546875" style="187" customWidth="1"/>
    <col min="13731" max="13731" width="5" style="187" customWidth="1"/>
    <col min="13732" max="13732" width="5.28515625" style="187" customWidth="1"/>
    <col min="13733" max="13733" width="4.140625" style="187" customWidth="1"/>
    <col min="13734" max="13734" width="5" style="187" customWidth="1"/>
    <col min="13735" max="13736" width="5.42578125" style="187" customWidth="1"/>
    <col min="13737" max="13737" width="2.5703125" style="187" customWidth="1"/>
    <col min="13738" max="13738" width="1" style="187" customWidth="1"/>
    <col min="13739" max="13740" width="7.5703125" style="187" customWidth="1"/>
    <col min="13741" max="13741" width="1.85546875" style="187" customWidth="1"/>
    <col min="13742" max="13755" width="7.5703125" style="187" customWidth="1"/>
    <col min="13756" max="13970" width="9.140625" style="187"/>
    <col min="13971" max="13971" width="1" style="187" customWidth="1"/>
    <col min="13972" max="13972" width="2.5703125" style="187" customWidth="1"/>
    <col min="13973" max="13973" width="1" style="187" customWidth="1"/>
    <col min="13974" max="13974" width="20.42578125" style="187" customWidth="1"/>
    <col min="13975" max="13976" width="0.5703125" style="187" customWidth="1"/>
    <col min="13977" max="13977" width="5" style="187" customWidth="1"/>
    <col min="13978" max="13978" width="0.42578125" style="187" customWidth="1"/>
    <col min="13979" max="13979" width="5" style="187" customWidth="1"/>
    <col min="13980" max="13980" width="4.28515625" style="187" customWidth="1"/>
    <col min="13981" max="13981" width="5" style="187" customWidth="1"/>
    <col min="13982" max="13982" width="4.42578125" style="187" customWidth="1"/>
    <col min="13983" max="13984" width="5" style="187" customWidth="1"/>
    <col min="13985" max="13985" width="5.28515625" style="187" customWidth="1"/>
    <col min="13986" max="13986" width="4.85546875" style="187" customWidth="1"/>
    <col min="13987" max="13987" width="5" style="187" customWidth="1"/>
    <col min="13988" max="13988" width="5.28515625" style="187" customWidth="1"/>
    <col min="13989" max="13989" width="4.140625" style="187" customWidth="1"/>
    <col min="13990" max="13990" width="5" style="187" customWidth="1"/>
    <col min="13991" max="13992" width="5.42578125" style="187" customWidth="1"/>
    <col min="13993" max="13993" width="2.5703125" style="187" customWidth="1"/>
    <col min="13994" max="13994" width="1" style="187" customWidth="1"/>
    <col min="13995" max="13996" width="7.5703125" style="187" customWidth="1"/>
    <col min="13997" max="13997" width="1.85546875" style="187" customWidth="1"/>
    <col min="13998" max="14011" width="7.5703125" style="187" customWidth="1"/>
    <col min="14012" max="14226" width="9.140625" style="187"/>
    <col min="14227" max="14227" width="1" style="187" customWidth="1"/>
    <col min="14228" max="14228" width="2.5703125" style="187" customWidth="1"/>
    <col min="14229" max="14229" width="1" style="187" customWidth="1"/>
    <col min="14230" max="14230" width="20.42578125" style="187" customWidth="1"/>
    <col min="14231" max="14232" width="0.5703125" style="187" customWidth="1"/>
    <col min="14233" max="14233" width="5" style="187" customWidth="1"/>
    <col min="14234" max="14234" width="0.42578125" style="187" customWidth="1"/>
    <col min="14235" max="14235" width="5" style="187" customWidth="1"/>
    <col min="14236" max="14236" width="4.28515625" style="187" customWidth="1"/>
    <col min="14237" max="14237" width="5" style="187" customWidth="1"/>
    <col min="14238" max="14238" width="4.42578125" style="187" customWidth="1"/>
    <col min="14239" max="14240" width="5" style="187" customWidth="1"/>
    <col min="14241" max="14241" width="5.28515625" style="187" customWidth="1"/>
    <col min="14242" max="14242" width="4.85546875" style="187" customWidth="1"/>
    <col min="14243" max="14243" width="5" style="187" customWidth="1"/>
    <col min="14244" max="14244" width="5.28515625" style="187" customWidth="1"/>
    <col min="14245" max="14245" width="4.140625" style="187" customWidth="1"/>
    <col min="14246" max="14246" width="5" style="187" customWidth="1"/>
    <col min="14247" max="14248" width="5.42578125" style="187" customWidth="1"/>
    <col min="14249" max="14249" width="2.5703125" style="187" customWidth="1"/>
    <col min="14250" max="14250" width="1" style="187" customWidth="1"/>
    <col min="14251" max="14252" width="7.5703125" style="187" customWidth="1"/>
    <col min="14253" max="14253" width="1.85546875" style="187" customWidth="1"/>
    <col min="14254" max="14267" width="7.5703125" style="187" customWidth="1"/>
    <col min="14268" max="14482" width="9.140625" style="187"/>
    <col min="14483" max="14483" width="1" style="187" customWidth="1"/>
    <col min="14484" max="14484" width="2.5703125" style="187" customWidth="1"/>
    <col min="14485" max="14485" width="1" style="187" customWidth="1"/>
    <col min="14486" max="14486" width="20.42578125" style="187" customWidth="1"/>
    <col min="14487" max="14488" width="0.5703125" style="187" customWidth="1"/>
    <col min="14489" max="14489" width="5" style="187" customWidth="1"/>
    <col min="14490" max="14490" width="0.42578125" style="187" customWidth="1"/>
    <col min="14491" max="14491" width="5" style="187" customWidth="1"/>
    <col min="14492" max="14492" width="4.28515625" style="187" customWidth="1"/>
    <col min="14493" max="14493" width="5" style="187" customWidth="1"/>
    <col min="14494" max="14494" width="4.42578125" style="187" customWidth="1"/>
    <col min="14495" max="14496" width="5" style="187" customWidth="1"/>
    <col min="14497" max="14497" width="5.28515625" style="187" customWidth="1"/>
    <col min="14498" max="14498" width="4.85546875" style="187" customWidth="1"/>
    <col min="14499" max="14499" width="5" style="187" customWidth="1"/>
    <col min="14500" max="14500" width="5.28515625" style="187" customWidth="1"/>
    <col min="14501" max="14501" width="4.140625" style="187" customWidth="1"/>
    <col min="14502" max="14502" width="5" style="187" customWidth="1"/>
    <col min="14503" max="14504" width="5.42578125" style="187" customWidth="1"/>
    <col min="14505" max="14505" width="2.5703125" style="187" customWidth="1"/>
    <col min="14506" max="14506" width="1" style="187" customWidth="1"/>
    <col min="14507" max="14508" width="7.5703125" style="187" customWidth="1"/>
    <col min="14509" max="14509" width="1.85546875" style="187" customWidth="1"/>
    <col min="14510" max="14523" width="7.5703125" style="187" customWidth="1"/>
    <col min="14524" max="14738" width="9.140625" style="187"/>
    <col min="14739" max="14739" width="1" style="187" customWidth="1"/>
    <col min="14740" max="14740" width="2.5703125" style="187" customWidth="1"/>
    <col min="14741" max="14741" width="1" style="187" customWidth="1"/>
    <col min="14742" max="14742" width="20.42578125" style="187" customWidth="1"/>
    <col min="14743" max="14744" width="0.5703125" style="187" customWidth="1"/>
    <col min="14745" max="14745" width="5" style="187" customWidth="1"/>
    <col min="14746" max="14746" width="0.42578125" style="187" customWidth="1"/>
    <col min="14747" max="14747" width="5" style="187" customWidth="1"/>
    <col min="14748" max="14748" width="4.28515625" style="187" customWidth="1"/>
    <col min="14749" max="14749" width="5" style="187" customWidth="1"/>
    <col min="14750" max="14750" width="4.42578125" style="187" customWidth="1"/>
    <col min="14751" max="14752" width="5" style="187" customWidth="1"/>
    <col min="14753" max="14753" width="5.28515625" style="187" customWidth="1"/>
    <col min="14754" max="14754" width="4.85546875" style="187" customWidth="1"/>
    <col min="14755" max="14755" width="5" style="187" customWidth="1"/>
    <col min="14756" max="14756" width="5.28515625" style="187" customWidth="1"/>
    <col min="14757" max="14757" width="4.140625" style="187" customWidth="1"/>
    <col min="14758" max="14758" width="5" style="187" customWidth="1"/>
    <col min="14759" max="14760" width="5.42578125" style="187" customWidth="1"/>
    <col min="14761" max="14761" width="2.5703125" style="187" customWidth="1"/>
    <col min="14762" max="14762" width="1" style="187" customWidth="1"/>
    <col min="14763" max="14764" width="7.5703125" style="187" customWidth="1"/>
    <col min="14765" max="14765" width="1.85546875" style="187" customWidth="1"/>
    <col min="14766" max="14779" width="7.5703125" style="187" customWidth="1"/>
    <col min="14780" max="14994" width="9.140625" style="187"/>
    <col min="14995" max="14995" width="1" style="187" customWidth="1"/>
    <col min="14996" max="14996" width="2.5703125" style="187" customWidth="1"/>
    <col min="14997" max="14997" width="1" style="187" customWidth="1"/>
    <col min="14998" max="14998" width="20.42578125" style="187" customWidth="1"/>
    <col min="14999" max="15000" width="0.5703125" style="187" customWidth="1"/>
    <col min="15001" max="15001" width="5" style="187" customWidth="1"/>
    <col min="15002" max="15002" width="0.42578125" style="187" customWidth="1"/>
    <col min="15003" max="15003" width="5" style="187" customWidth="1"/>
    <col min="15004" max="15004" width="4.28515625" style="187" customWidth="1"/>
    <col min="15005" max="15005" width="5" style="187" customWidth="1"/>
    <col min="15006" max="15006" width="4.42578125" style="187" customWidth="1"/>
    <col min="15007" max="15008" width="5" style="187" customWidth="1"/>
    <col min="15009" max="15009" width="5.28515625" style="187" customWidth="1"/>
    <col min="15010" max="15010" width="4.85546875" style="187" customWidth="1"/>
    <col min="15011" max="15011" width="5" style="187" customWidth="1"/>
    <col min="15012" max="15012" width="5.28515625" style="187" customWidth="1"/>
    <col min="15013" max="15013" width="4.140625" style="187" customWidth="1"/>
    <col min="15014" max="15014" width="5" style="187" customWidth="1"/>
    <col min="15015" max="15016" width="5.42578125" style="187" customWidth="1"/>
    <col min="15017" max="15017" width="2.5703125" style="187" customWidth="1"/>
    <col min="15018" max="15018" width="1" style="187" customWidth="1"/>
    <col min="15019" max="15020" width="7.5703125" style="187" customWidth="1"/>
    <col min="15021" max="15021" width="1.85546875" style="187" customWidth="1"/>
    <col min="15022" max="15035" width="7.5703125" style="187" customWidth="1"/>
    <col min="15036" max="15250" width="9.140625" style="187"/>
    <col min="15251" max="15251" width="1" style="187" customWidth="1"/>
    <col min="15252" max="15252" width="2.5703125" style="187" customWidth="1"/>
    <col min="15253" max="15253" width="1" style="187" customWidth="1"/>
    <col min="15254" max="15254" width="20.42578125" style="187" customWidth="1"/>
    <col min="15255" max="15256" width="0.5703125" style="187" customWidth="1"/>
    <col min="15257" max="15257" width="5" style="187" customWidth="1"/>
    <col min="15258" max="15258" width="0.42578125" style="187" customWidth="1"/>
    <col min="15259" max="15259" width="5" style="187" customWidth="1"/>
    <col min="15260" max="15260" width="4.28515625" style="187" customWidth="1"/>
    <col min="15261" max="15261" width="5" style="187" customWidth="1"/>
    <col min="15262" max="15262" width="4.42578125" style="187" customWidth="1"/>
    <col min="15263" max="15264" width="5" style="187" customWidth="1"/>
    <col min="15265" max="15265" width="5.28515625" style="187" customWidth="1"/>
    <col min="15266" max="15266" width="4.85546875" style="187" customWidth="1"/>
    <col min="15267" max="15267" width="5" style="187" customWidth="1"/>
    <col min="15268" max="15268" width="5.28515625" style="187" customWidth="1"/>
    <col min="15269" max="15269" width="4.140625" style="187" customWidth="1"/>
    <col min="15270" max="15270" width="5" style="187" customWidth="1"/>
    <col min="15271" max="15272" width="5.42578125" style="187" customWidth="1"/>
    <col min="15273" max="15273" width="2.5703125" style="187" customWidth="1"/>
    <col min="15274" max="15274" width="1" style="187" customWidth="1"/>
    <col min="15275" max="15276" width="7.5703125" style="187" customWidth="1"/>
    <col min="15277" max="15277" width="1.85546875" style="187" customWidth="1"/>
    <col min="15278" max="15291" width="7.5703125" style="187" customWidth="1"/>
    <col min="15292" max="15506" width="9.140625" style="187"/>
    <col min="15507" max="15507" width="1" style="187" customWidth="1"/>
    <col min="15508" max="15508" width="2.5703125" style="187" customWidth="1"/>
    <col min="15509" max="15509" width="1" style="187" customWidth="1"/>
    <col min="15510" max="15510" width="20.42578125" style="187" customWidth="1"/>
    <col min="15511" max="15512" width="0.5703125" style="187" customWidth="1"/>
    <col min="15513" max="15513" width="5" style="187" customWidth="1"/>
    <col min="15514" max="15514" width="0.42578125" style="187" customWidth="1"/>
    <col min="15515" max="15515" width="5" style="187" customWidth="1"/>
    <col min="15516" max="15516" width="4.28515625" style="187" customWidth="1"/>
    <col min="15517" max="15517" width="5" style="187" customWidth="1"/>
    <col min="15518" max="15518" width="4.42578125" style="187" customWidth="1"/>
    <col min="15519" max="15520" width="5" style="187" customWidth="1"/>
    <col min="15521" max="15521" width="5.28515625" style="187" customWidth="1"/>
    <col min="15522" max="15522" width="4.85546875" style="187" customWidth="1"/>
    <col min="15523" max="15523" width="5" style="187" customWidth="1"/>
    <col min="15524" max="15524" width="5.28515625" style="187" customWidth="1"/>
    <col min="15525" max="15525" width="4.140625" style="187" customWidth="1"/>
    <col min="15526" max="15526" width="5" style="187" customWidth="1"/>
    <col min="15527" max="15528" width="5.42578125" style="187" customWidth="1"/>
    <col min="15529" max="15529" width="2.5703125" style="187" customWidth="1"/>
    <col min="15530" max="15530" width="1" style="187" customWidth="1"/>
    <col min="15531" max="15532" width="7.5703125" style="187" customWidth="1"/>
    <col min="15533" max="15533" width="1.85546875" style="187" customWidth="1"/>
    <col min="15534" max="15547" width="7.5703125" style="187" customWidth="1"/>
    <col min="15548" max="15762" width="9.140625" style="187"/>
    <col min="15763" max="15763" width="1" style="187" customWidth="1"/>
    <col min="15764" max="15764" width="2.5703125" style="187" customWidth="1"/>
    <col min="15765" max="15765" width="1" style="187" customWidth="1"/>
    <col min="15766" max="15766" width="20.42578125" style="187" customWidth="1"/>
    <col min="15767" max="15768" width="0.5703125" style="187" customWidth="1"/>
    <col min="15769" max="15769" width="5" style="187" customWidth="1"/>
    <col min="15770" max="15770" width="0.42578125" style="187" customWidth="1"/>
    <col min="15771" max="15771" width="5" style="187" customWidth="1"/>
    <col min="15772" max="15772" width="4.28515625" style="187" customWidth="1"/>
    <col min="15773" max="15773" width="5" style="187" customWidth="1"/>
    <col min="15774" max="15774" width="4.42578125" style="187" customWidth="1"/>
    <col min="15775" max="15776" width="5" style="187" customWidth="1"/>
    <col min="15777" max="15777" width="5.28515625" style="187" customWidth="1"/>
    <col min="15778" max="15778" width="4.85546875" style="187" customWidth="1"/>
    <col min="15779" max="15779" width="5" style="187" customWidth="1"/>
    <col min="15780" max="15780" width="5.28515625" style="187" customWidth="1"/>
    <col min="15781" max="15781" width="4.140625" style="187" customWidth="1"/>
    <col min="15782" max="15782" width="5" style="187" customWidth="1"/>
    <col min="15783" max="15784" width="5.42578125" style="187" customWidth="1"/>
    <col min="15785" max="15785" width="2.5703125" style="187" customWidth="1"/>
    <col min="15786" max="15786" width="1" style="187" customWidth="1"/>
    <col min="15787" max="15788" width="7.5703125" style="187" customWidth="1"/>
    <col min="15789" max="15789" width="1.85546875" style="187" customWidth="1"/>
    <col min="15790" max="15803" width="7.5703125" style="187" customWidth="1"/>
    <col min="15804" max="16018" width="9.140625" style="187"/>
    <col min="16019" max="16019" width="1" style="187" customWidth="1"/>
    <col min="16020" max="16020" width="2.5703125" style="187" customWidth="1"/>
    <col min="16021" max="16021" width="1" style="187" customWidth="1"/>
    <col min="16022" max="16022" width="20.42578125" style="187" customWidth="1"/>
    <col min="16023" max="16024" width="0.5703125" style="187" customWidth="1"/>
    <col min="16025" max="16025" width="5" style="187" customWidth="1"/>
    <col min="16026" max="16026" width="0.42578125" style="187" customWidth="1"/>
    <col min="16027" max="16027" width="5" style="187" customWidth="1"/>
    <col min="16028" max="16028" width="4.28515625" style="187" customWidth="1"/>
    <col min="16029" max="16029" width="5" style="187" customWidth="1"/>
    <col min="16030" max="16030" width="4.42578125" style="187" customWidth="1"/>
    <col min="16031" max="16032" width="5" style="187" customWidth="1"/>
    <col min="16033" max="16033" width="5.28515625" style="187" customWidth="1"/>
    <col min="16034" max="16034" width="4.85546875" style="187" customWidth="1"/>
    <col min="16035" max="16035" width="5" style="187" customWidth="1"/>
    <col min="16036" max="16036" width="5.28515625" style="187" customWidth="1"/>
    <col min="16037" max="16037" width="4.140625" style="187" customWidth="1"/>
    <col min="16038" max="16038" width="5" style="187" customWidth="1"/>
    <col min="16039" max="16040" width="5.42578125" style="187" customWidth="1"/>
    <col min="16041" max="16041" width="2.5703125" style="187" customWidth="1"/>
    <col min="16042" max="16042" width="1" style="187" customWidth="1"/>
    <col min="16043" max="16044" width="7.5703125" style="187" customWidth="1"/>
    <col min="16045" max="16045" width="1.85546875" style="187" customWidth="1"/>
    <col min="16046" max="16059" width="7.5703125" style="187" customWidth="1"/>
    <col min="16060" max="16384" width="9.140625" style="187"/>
  </cols>
  <sheetData>
    <row r="1" spans="1:14" ht="13.5" customHeight="1">
      <c r="A1" s="186"/>
      <c r="B1" s="1537" t="s">
        <v>421</v>
      </c>
      <c r="C1" s="1537"/>
      <c r="D1" s="1537"/>
      <c r="E1" s="639"/>
      <c r="F1" s="639"/>
      <c r="G1" s="639"/>
      <c r="H1" s="639"/>
    </row>
    <row r="2" spans="1:14" ht="6" customHeight="1">
      <c r="A2" s="186"/>
      <c r="B2" s="1538"/>
      <c r="C2" s="1538"/>
      <c r="D2" s="1538"/>
      <c r="E2" s="1130"/>
      <c r="F2" s="1040"/>
      <c r="G2" s="640"/>
      <c r="H2" s="641"/>
    </row>
    <row r="3" spans="1:14" ht="10.5" customHeight="1" thickBot="1">
      <c r="A3" s="186"/>
      <c r="B3" s="558"/>
      <c r="C3" s="188"/>
      <c r="D3" s="188"/>
      <c r="E3" s="188"/>
      <c r="F3" s="1177" t="s">
        <v>72</v>
      </c>
      <c r="G3" s="642"/>
      <c r="H3" s="641"/>
    </row>
    <row r="4" spans="1:14" ht="14.25" customHeight="1" thickBot="1">
      <c r="A4" s="186"/>
      <c r="B4" s="558"/>
      <c r="C4" s="1532" t="s">
        <v>532</v>
      </c>
      <c r="D4" s="1533"/>
      <c r="E4" s="1533"/>
      <c r="F4" s="1534"/>
      <c r="G4" s="642"/>
      <c r="H4" s="641"/>
    </row>
    <row r="5" spans="1:14" ht="4.5" customHeight="1">
      <c r="A5" s="186"/>
      <c r="B5" s="188"/>
      <c r="C5" s="1535" t="s">
        <v>535</v>
      </c>
      <c r="D5" s="1535"/>
      <c r="E5" s="579"/>
      <c r="F5" s="579"/>
      <c r="G5" s="642"/>
      <c r="H5" s="641"/>
      <c r="I5" s="909"/>
    </row>
    <row r="6" spans="1:14" ht="13.5" customHeight="1">
      <c r="A6" s="186"/>
      <c r="B6" s="188"/>
      <c r="C6" s="1535"/>
      <c r="D6" s="1535"/>
      <c r="E6" s="1536">
        <v>2010</v>
      </c>
      <c r="F6" s="1536"/>
      <c r="G6" s="643"/>
      <c r="H6" s="644"/>
      <c r="I6" s="909"/>
    </row>
    <row r="7" spans="1:14" ht="13.5" customHeight="1">
      <c r="A7" s="186"/>
      <c r="B7" s="188"/>
      <c r="C7" s="812"/>
      <c r="D7" s="812"/>
      <c r="E7" s="813" t="s">
        <v>70</v>
      </c>
      <c r="F7" s="1129" t="s">
        <v>527</v>
      </c>
      <c r="G7" s="643"/>
      <c r="H7" s="644"/>
      <c r="I7" s="909"/>
    </row>
    <row r="8" spans="1:14" s="648" customFormat="1" ht="18" customHeight="1">
      <c r="A8" s="645"/>
      <c r="B8" s="646"/>
      <c r="C8" s="1451" t="s">
        <v>70</v>
      </c>
      <c r="D8" s="1451"/>
      <c r="E8" s="1147">
        <v>37.722991682033395</v>
      </c>
      <c r="F8" s="1150">
        <v>0.05</v>
      </c>
      <c r="G8" s="647"/>
      <c r="J8" s="903"/>
      <c r="K8" s="187"/>
      <c r="N8" s="903"/>
    </row>
    <row r="9" spans="1:14" ht="16.5" customHeight="1">
      <c r="A9" s="186"/>
      <c r="B9" s="188"/>
      <c r="C9" s="559"/>
      <c r="D9" s="1152" t="s">
        <v>498</v>
      </c>
      <c r="E9" s="1148">
        <v>25.251240300216171</v>
      </c>
      <c r="F9" s="1149">
        <v>8.4806852393672999E-2</v>
      </c>
      <c r="G9" s="643"/>
      <c r="H9" s="644"/>
      <c r="J9" s="903"/>
      <c r="L9" s="1142"/>
      <c r="N9" s="201"/>
    </row>
    <row r="10" spans="1:14" ht="16.5" customHeight="1">
      <c r="A10" s="186"/>
      <c r="B10" s="188"/>
      <c r="C10" s="559"/>
      <c r="D10" s="1152" t="s">
        <v>475</v>
      </c>
      <c r="E10" s="1148">
        <v>81.754911461545277</v>
      </c>
      <c r="F10" s="1149">
        <v>0.52858778962205988</v>
      </c>
      <c r="G10" s="643"/>
      <c r="H10" s="649"/>
      <c r="J10" s="903"/>
      <c r="L10" s="1143"/>
      <c r="N10" s="201"/>
    </row>
    <row r="11" spans="1:14" ht="16.5" customHeight="1">
      <c r="A11" s="186"/>
      <c r="B11" s="188"/>
      <c r="C11" s="559"/>
      <c r="D11" s="1152" t="s">
        <v>476</v>
      </c>
      <c r="E11" s="1148">
        <v>64.357264741198776</v>
      </c>
      <c r="F11" s="1149">
        <v>6.6359097516273474E-2</v>
      </c>
      <c r="G11" s="643"/>
      <c r="H11" s="649"/>
      <c r="J11" s="903"/>
      <c r="L11" s="1143"/>
      <c r="N11" s="201"/>
    </row>
    <row r="12" spans="1:14" ht="16.5" customHeight="1">
      <c r="A12" s="186"/>
      <c r="B12" s="188"/>
      <c r="C12" s="559"/>
      <c r="D12" s="1152" t="s">
        <v>499</v>
      </c>
      <c r="E12" s="1148">
        <v>9.7204301075268784</v>
      </c>
      <c r="F12" s="1149">
        <v>0.25806451612903197</v>
      </c>
      <c r="G12" s="643"/>
      <c r="H12" s="649"/>
      <c r="J12" s="903"/>
      <c r="L12" s="1142"/>
      <c r="N12" s="201"/>
    </row>
    <row r="13" spans="1:14" ht="16.5" customHeight="1">
      <c r="A13" s="186"/>
      <c r="B13" s="188"/>
      <c r="C13" s="559"/>
      <c r="D13" s="1152" t="s">
        <v>500</v>
      </c>
      <c r="E13" s="1148">
        <v>88.122605363984775</v>
      </c>
      <c r="F13" s="1149">
        <v>8.4206980758705002E-2</v>
      </c>
      <c r="G13" s="643"/>
      <c r="H13" s="649"/>
      <c r="J13" s="903"/>
      <c r="L13" s="1143"/>
      <c r="N13" s="201"/>
    </row>
    <row r="14" spans="1:14" ht="16.5" customHeight="1">
      <c r="A14" s="186"/>
      <c r="B14" s="188"/>
      <c r="C14" s="559"/>
      <c r="D14" s="1152" t="s">
        <v>479</v>
      </c>
      <c r="E14" s="1148">
        <v>46.297206923683319</v>
      </c>
      <c r="F14" s="1149">
        <v>0.12908143194335289</v>
      </c>
      <c r="G14" s="643"/>
      <c r="H14" s="649"/>
      <c r="J14" s="903"/>
      <c r="L14" s="1142"/>
      <c r="N14" s="201"/>
    </row>
    <row r="15" spans="1:14" ht="16.5" customHeight="1">
      <c r="A15" s="186"/>
      <c r="B15" s="188"/>
      <c r="C15" s="559"/>
      <c r="D15" s="1152" t="s">
        <v>501</v>
      </c>
      <c r="E15" s="1148">
        <v>27.943150567735422</v>
      </c>
      <c r="F15" s="1149">
        <v>1.9403740688409162E-2</v>
      </c>
      <c r="G15" s="643"/>
      <c r="H15" s="649"/>
      <c r="J15" s="903"/>
      <c r="L15" s="1144"/>
      <c r="N15" s="201"/>
    </row>
    <row r="16" spans="1:14" ht="16.5" customHeight="1">
      <c r="A16" s="186"/>
      <c r="B16" s="188"/>
      <c r="C16" s="559"/>
      <c r="D16" s="1152" t="s">
        <v>481</v>
      </c>
      <c r="E16" s="1148">
        <v>48.504983388703977</v>
      </c>
      <c r="F16" s="1149">
        <v>0.1522702104097447</v>
      </c>
      <c r="G16" s="643"/>
      <c r="H16" s="649"/>
      <c r="J16" s="903"/>
      <c r="L16" s="1144"/>
      <c r="N16" s="201"/>
    </row>
    <row r="17" spans="1:14" ht="16.5" customHeight="1">
      <c r="A17" s="186"/>
      <c r="B17" s="188"/>
      <c r="C17" s="559"/>
      <c r="D17" s="1152" t="s">
        <v>482</v>
      </c>
      <c r="E17" s="1148">
        <v>21.847494943169654</v>
      </c>
      <c r="F17" s="1149">
        <v>4.9698578123679579E-3</v>
      </c>
      <c r="G17" s="643"/>
      <c r="H17" s="649"/>
      <c r="J17" s="903"/>
      <c r="L17" s="1144"/>
      <c r="N17" s="201"/>
    </row>
    <row r="18" spans="1:14" ht="16.5" customHeight="1">
      <c r="A18" s="186"/>
      <c r="B18" s="188"/>
      <c r="C18" s="559"/>
      <c r="D18" s="1152" t="s">
        <v>502</v>
      </c>
      <c r="E18" s="1148">
        <v>6.5227447956823106</v>
      </c>
      <c r="F18" s="1149">
        <v>0</v>
      </c>
      <c r="G18" s="643"/>
      <c r="H18" s="649"/>
      <c r="J18" s="903"/>
      <c r="L18" s="1145"/>
      <c r="N18" s="201"/>
    </row>
    <row r="19" spans="1:14" ht="16.5" customHeight="1">
      <c r="A19" s="186"/>
      <c r="B19" s="188"/>
      <c r="C19" s="559"/>
      <c r="D19" s="1152" t="s">
        <v>484</v>
      </c>
      <c r="E19" s="1148">
        <v>4.5701518305997109</v>
      </c>
      <c r="F19" s="1149">
        <v>0</v>
      </c>
      <c r="G19" s="643"/>
      <c r="H19" s="649"/>
      <c r="J19" s="903"/>
      <c r="L19" s="1145"/>
    </row>
    <row r="20" spans="1:14" ht="16.5" customHeight="1">
      <c r="A20" s="186"/>
      <c r="B20" s="188"/>
      <c r="C20" s="559"/>
      <c r="D20" s="1152" t="s">
        <v>485</v>
      </c>
      <c r="E20" s="1148">
        <v>7.8321678321678494</v>
      </c>
      <c r="F20" s="1149">
        <v>3.9960039960040085E-2</v>
      </c>
      <c r="G20" s="643"/>
      <c r="H20" s="649"/>
      <c r="J20" s="903"/>
      <c r="L20" s="1145"/>
    </row>
    <row r="21" spans="1:14" ht="16.5" customHeight="1">
      <c r="A21" s="186"/>
      <c r="B21" s="188"/>
      <c r="C21" s="559"/>
      <c r="D21" s="1152" t="s">
        <v>503</v>
      </c>
      <c r="E21" s="1148">
        <v>10.553332173307746</v>
      </c>
      <c r="F21" s="1149">
        <v>6.0901339829476243E-2</v>
      </c>
      <c r="G21" s="643"/>
      <c r="H21" s="649"/>
      <c r="J21" s="903"/>
      <c r="L21" s="1145"/>
    </row>
    <row r="22" spans="1:14" ht="16.5" customHeight="1">
      <c r="A22" s="186"/>
      <c r="B22" s="188"/>
      <c r="C22" s="559"/>
      <c r="D22" s="1152" t="s">
        <v>504</v>
      </c>
      <c r="E22" s="1148">
        <v>38.272490968633129</v>
      </c>
      <c r="F22" s="1149">
        <v>3.6185777783138667E-2</v>
      </c>
      <c r="G22" s="643"/>
      <c r="H22" s="649"/>
      <c r="J22" s="903"/>
      <c r="L22" s="1144"/>
    </row>
    <row r="23" spans="1:14" ht="16.5" customHeight="1">
      <c r="A23" s="186"/>
      <c r="B23" s="188"/>
      <c r="C23" s="559"/>
      <c r="D23" s="1152" t="s">
        <v>505</v>
      </c>
      <c r="E23" s="1148">
        <v>35.800324948176417</v>
      </c>
      <c r="F23" s="1149">
        <v>0</v>
      </c>
      <c r="G23" s="643"/>
      <c r="H23" s="649"/>
      <c r="J23" s="903"/>
      <c r="L23" s="1146"/>
    </row>
    <row r="24" spans="1:14" ht="16.5" customHeight="1">
      <c r="A24" s="186"/>
      <c r="B24" s="188"/>
      <c r="C24" s="559"/>
      <c r="D24" s="1152" t="s">
        <v>489</v>
      </c>
      <c r="E24" s="1148">
        <v>11.544190665342548</v>
      </c>
      <c r="F24" s="1149">
        <v>0</v>
      </c>
      <c r="G24" s="643"/>
      <c r="H24" s="649"/>
      <c r="J24" s="903"/>
      <c r="L24" s="1145"/>
    </row>
    <row r="25" spans="1:14" ht="16.5" customHeight="1">
      <c r="A25" s="186"/>
      <c r="B25" s="188"/>
      <c r="C25" s="559"/>
      <c r="D25" s="1152" t="s">
        <v>506</v>
      </c>
      <c r="E25" s="1148">
        <v>36.698548760695147</v>
      </c>
      <c r="F25" s="1149">
        <v>3.9393032160471349E-3</v>
      </c>
      <c r="G25" s="643"/>
      <c r="H25" s="649"/>
      <c r="J25" s="903"/>
      <c r="L25" s="1145"/>
    </row>
    <row r="26" spans="1:14" ht="16.5" customHeight="1">
      <c r="A26" s="186"/>
      <c r="B26" s="188"/>
      <c r="C26" s="559"/>
      <c r="D26" s="1152" t="s">
        <v>507</v>
      </c>
      <c r="E26" s="1148">
        <v>25.959494237439777</v>
      </c>
      <c r="F26" s="1149">
        <v>0</v>
      </c>
      <c r="G26" s="643"/>
      <c r="H26" s="649"/>
      <c r="J26" s="903"/>
      <c r="L26" s="1145"/>
    </row>
    <row r="27" spans="1:14" ht="16.5" customHeight="1">
      <c r="A27" s="186"/>
      <c r="B27" s="188"/>
      <c r="C27" s="559"/>
      <c r="D27" s="1152" t="s">
        <v>492</v>
      </c>
      <c r="E27" s="1148">
        <v>12.605378294739143</v>
      </c>
      <c r="F27" s="1149">
        <v>0</v>
      </c>
      <c r="G27" s="643"/>
      <c r="H27" s="649"/>
      <c r="J27" s="903"/>
      <c r="L27" s="1145"/>
    </row>
    <row r="28" spans="1:14" ht="16.5" customHeight="1">
      <c r="A28" s="186"/>
      <c r="B28" s="188"/>
      <c r="C28" s="559"/>
      <c r="D28" s="1152" t="s">
        <v>497</v>
      </c>
      <c r="E28" s="1148">
        <v>0</v>
      </c>
      <c r="F28" s="1149">
        <v>0</v>
      </c>
      <c r="G28" s="643"/>
      <c r="H28" s="649"/>
      <c r="J28" s="903"/>
      <c r="L28" s="1146"/>
    </row>
    <row r="29" spans="1:14" ht="16.5" customHeight="1">
      <c r="A29" s="186"/>
      <c r="B29" s="188"/>
      <c r="C29" s="559"/>
      <c r="D29" s="1152" t="s">
        <v>508</v>
      </c>
      <c r="E29" s="1148">
        <v>0</v>
      </c>
      <c r="F29" s="1149">
        <v>0</v>
      </c>
      <c r="G29" s="643"/>
      <c r="H29" s="649"/>
      <c r="J29" s="903"/>
      <c r="L29" s="1146"/>
    </row>
    <row r="30" spans="1:14" ht="12.75" customHeight="1" thickBot="1">
      <c r="A30" s="186"/>
      <c r="B30" s="188"/>
      <c r="C30" s="559"/>
      <c r="D30" s="850"/>
      <c r="E30" s="1148"/>
      <c r="F30" s="1148"/>
      <c r="G30" s="643"/>
      <c r="H30" s="649"/>
      <c r="J30" s="903"/>
      <c r="L30" s="1146"/>
    </row>
    <row r="31" spans="1:14" ht="13.5" customHeight="1" thickBot="1">
      <c r="A31" s="186"/>
      <c r="B31" s="558"/>
      <c r="C31" s="1532" t="s">
        <v>533</v>
      </c>
      <c r="D31" s="1533"/>
      <c r="E31" s="1533"/>
      <c r="F31" s="1534"/>
      <c r="G31" s="642"/>
      <c r="H31" s="641"/>
    </row>
    <row r="32" spans="1:14" ht="4.5" customHeight="1">
      <c r="A32" s="186"/>
      <c r="B32" s="188"/>
      <c r="C32" s="1535" t="s">
        <v>535</v>
      </c>
      <c r="D32" s="1535"/>
      <c r="E32" s="579"/>
      <c r="F32" s="579"/>
      <c r="G32" s="642"/>
      <c r="H32" s="641"/>
      <c r="I32" s="909"/>
    </row>
    <row r="33" spans="1:12" ht="13.5" customHeight="1">
      <c r="A33" s="186"/>
      <c r="B33" s="188"/>
      <c r="C33" s="1535"/>
      <c r="D33" s="1535"/>
      <c r="E33" s="1536">
        <v>2010</v>
      </c>
      <c r="F33" s="1536"/>
      <c r="G33" s="643"/>
      <c r="H33" s="644"/>
      <c r="I33" s="909"/>
    </row>
    <row r="34" spans="1:12" ht="13.5" customHeight="1">
      <c r="A34" s="186"/>
      <c r="B34" s="188"/>
      <c r="C34" s="812"/>
      <c r="D34" s="812"/>
      <c r="E34" s="813" t="s">
        <v>70</v>
      </c>
      <c r="F34" s="1129" t="s">
        <v>527</v>
      </c>
      <c r="G34" s="643"/>
      <c r="H34" s="644"/>
      <c r="I34" s="909"/>
    </row>
    <row r="35" spans="1:12" ht="18" customHeight="1">
      <c r="A35" s="186"/>
      <c r="B35" s="188"/>
      <c r="C35" s="1151" t="s">
        <v>70</v>
      </c>
      <c r="D35" s="1151"/>
      <c r="E35" s="1147">
        <v>37.722991682033395</v>
      </c>
      <c r="F35" s="1150">
        <v>0.05</v>
      </c>
      <c r="G35" s="643"/>
      <c r="H35" s="649"/>
      <c r="J35" s="903"/>
      <c r="L35" s="903"/>
    </row>
    <row r="36" spans="1:12" ht="15.75" customHeight="1">
      <c r="A36" s="186"/>
      <c r="B36" s="188"/>
      <c r="C36" s="559"/>
      <c r="D36" s="1152" t="s">
        <v>64</v>
      </c>
      <c r="E36" s="1148">
        <v>59.956408332441079</v>
      </c>
      <c r="F36" s="1149">
        <v>6.6995390717118811E-2</v>
      </c>
      <c r="G36" s="643"/>
      <c r="H36" s="649"/>
      <c r="J36" s="903"/>
      <c r="K36" s="1141"/>
      <c r="L36" s="903"/>
    </row>
    <row r="37" spans="1:12" ht="15.75" customHeight="1">
      <c r="A37" s="186"/>
      <c r="B37" s="188"/>
      <c r="C37" s="559"/>
      <c r="D37" s="1152" t="s">
        <v>57</v>
      </c>
      <c r="E37" s="1148">
        <v>14.230598950098029</v>
      </c>
      <c r="F37" s="1149">
        <v>6.3247106444880186E-2</v>
      </c>
      <c r="G37" s="643"/>
      <c r="H37" s="649"/>
      <c r="J37" s="903"/>
      <c r="K37" s="1141"/>
      <c r="L37" s="903"/>
    </row>
    <row r="38" spans="1:12" ht="15.75" customHeight="1">
      <c r="A38" s="186"/>
      <c r="B38" s="188"/>
      <c r="C38" s="559"/>
      <c r="D38" s="1152" t="s">
        <v>66</v>
      </c>
      <c r="E38" s="1148">
        <v>44.433200116636215</v>
      </c>
      <c r="F38" s="1149">
        <v>7.2897548927120068E-2</v>
      </c>
      <c r="G38" s="643"/>
      <c r="H38" s="649"/>
      <c r="J38" s="903"/>
      <c r="K38" s="1141"/>
      <c r="L38" s="903"/>
    </row>
    <row r="39" spans="1:12" ht="15.75" customHeight="1">
      <c r="A39" s="186"/>
      <c r="B39" s="188"/>
      <c r="C39" s="559"/>
      <c r="D39" s="1152" t="s">
        <v>68</v>
      </c>
      <c r="E39" s="1148">
        <v>22.902990517870212</v>
      </c>
      <c r="F39" s="1149">
        <v>4.8626306831996209E-2</v>
      </c>
      <c r="G39" s="643"/>
      <c r="H39" s="649"/>
      <c r="J39" s="903"/>
      <c r="K39" s="1141"/>
      <c r="L39" s="903"/>
    </row>
    <row r="40" spans="1:12" ht="15.75" customHeight="1">
      <c r="A40" s="186"/>
      <c r="B40" s="188"/>
      <c r="C40" s="559"/>
      <c r="D40" s="1152" t="s">
        <v>494</v>
      </c>
      <c r="E40" s="1148">
        <v>22.982508447624607</v>
      </c>
      <c r="F40" s="1149">
        <v>4.9691910157026405E-2</v>
      </c>
      <c r="G40" s="643"/>
      <c r="H40" s="649"/>
      <c r="J40" s="903"/>
      <c r="K40" s="1141"/>
      <c r="L40" s="903"/>
    </row>
    <row r="41" spans="1:12" ht="15.75" customHeight="1">
      <c r="A41" s="186"/>
      <c r="B41" s="188"/>
      <c r="C41" s="559"/>
      <c r="D41" s="1152" t="s">
        <v>63</v>
      </c>
      <c r="E41" s="1148">
        <v>36.926772768221269</v>
      </c>
      <c r="F41" s="1149">
        <v>7.7216764617562925E-2</v>
      </c>
      <c r="G41" s="643"/>
      <c r="H41" s="649"/>
      <c r="J41" s="903"/>
      <c r="K41" s="1141"/>
      <c r="L41" s="903"/>
    </row>
    <row r="42" spans="1:12" ht="15.75" customHeight="1">
      <c r="A42" s="186"/>
      <c r="B42" s="188"/>
      <c r="C42" s="559"/>
      <c r="D42" s="1152" t="s">
        <v>58</v>
      </c>
      <c r="E42" s="1148">
        <v>23.236051730089972</v>
      </c>
      <c r="F42" s="1149">
        <v>0</v>
      </c>
      <c r="G42" s="643"/>
      <c r="H42" s="649"/>
      <c r="J42" s="903"/>
      <c r="K42" s="1141"/>
      <c r="L42" s="903"/>
    </row>
    <row r="43" spans="1:12" ht="15.75" customHeight="1">
      <c r="A43" s="186"/>
      <c r="B43" s="188"/>
      <c r="C43" s="559"/>
      <c r="D43" s="1152" t="s">
        <v>76</v>
      </c>
      <c r="E43" s="1148">
        <v>22.135178726075377</v>
      </c>
      <c r="F43" s="1149">
        <v>8.7396613778474477E-2</v>
      </c>
      <c r="G43" s="643"/>
      <c r="H43" s="649"/>
      <c r="J43" s="903"/>
      <c r="K43" s="1141"/>
      <c r="L43" s="903"/>
    </row>
    <row r="44" spans="1:12" ht="15.75" customHeight="1">
      <c r="A44" s="186"/>
      <c r="B44" s="188"/>
      <c r="C44" s="559"/>
      <c r="D44" s="1152" t="s">
        <v>78</v>
      </c>
      <c r="E44" s="1148">
        <v>17.111735769501127</v>
      </c>
      <c r="F44" s="1149">
        <v>7.0274068868587516E-2</v>
      </c>
      <c r="G44" s="643"/>
      <c r="H44" s="649"/>
      <c r="J44" s="903"/>
      <c r="K44" s="1141"/>
      <c r="L44" s="903"/>
    </row>
    <row r="45" spans="1:12" ht="15.75" customHeight="1">
      <c r="A45" s="186"/>
      <c r="B45" s="188"/>
      <c r="C45" s="559"/>
      <c r="D45" s="1152" t="s">
        <v>62</v>
      </c>
      <c r="E45" s="1148">
        <v>53.419056648494163</v>
      </c>
      <c r="F45" s="1149">
        <v>8.1476653235363183E-2</v>
      </c>
      <c r="G45" s="643"/>
      <c r="H45" s="649"/>
      <c r="J45" s="903"/>
      <c r="K45" s="1141"/>
      <c r="L45" s="903"/>
    </row>
    <row r="46" spans="1:12" ht="15.75" customHeight="1">
      <c r="A46" s="186"/>
      <c r="B46" s="188"/>
      <c r="C46" s="559"/>
      <c r="D46" s="1152" t="s">
        <v>61</v>
      </c>
      <c r="E46" s="1148">
        <v>29.603598807750949</v>
      </c>
      <c r="F46" s="1149">
        <v>3.7167857237061522E-2</v>
      </c>
      <c r="G46" s="643"/>
      <c r="H46" s="649"/>
      <c r="J46" s="903"/>
      <c r="K46" s="1141"/>
      <c r="L46" s="903"/>
    </row>
    <row r="47" spans="1:12" ht="15.75" customHeight="1">
      <c r="A47" s="186"/>
      <c r="B47" s="188"/>
      <c r="C47" s="559"/>
      <c r="D47" s="1152" t="s">
        <v>59</v>
      </c>
      <c r="E47" s="1148">
        <v>15.222534708271873</v>
      </c>
      <c r="F47" s="1149">
        <v>0</v>
      </c>
      <c r="G47" s="643"/>
      <c r="H47" s="649"/>
      <c r="J47" s="903"/>
      <c r="K47" s="1141"/>
      <c r="L47" s="903"/>
    </row>
    <row r="48" spans="1:12" ht="15.75" customHeight="1">
      <c r="A48" s="186"/>
      <c r="B48" s="188"/>
      <c r="C48" s="559"/>
      <c r="D48" s="1152" t="s">
        <v>65</v>
      </c>
      <c r="E48" s="1148">
        <v>44.919968812645614</v>
      </c>
      <c r="F48" s="1149">
        <v>4.3618678245002901E-2</v>
      </c>
      <c r="G48" s="643"/>
      <c r="H48" s="649"/>
      <c r="J48" s="903"/>
      <c r="K48" s="1141"/>
      <c r="L48" s="903"/>
    </row>
    <row r="49" spans="1:12" ht="15.75" customHeight="1">
      <c r="A49" s="186"/>
      <c r="B49" s="188"/>
      <c r="C49" s="559"/>
      <c r="D49" s="1152" t="s">
        <v>83</v>
      </c>
      <c r="E49" s="1148">
        <v>40.767876513790661</v>
      </c>
      <c r="F49" s="1149">
        <v>2.6674728362349347E-2</v>
      </c>
      <c r="G49" s="643"/>
      <c r="H49" s="649"/>
      <c r="J49" s="903"/>
      <c r="K49" s="1141"/>
      <c r="L49" s="903"/>
    </row>
    <row r="50" spans="1:12" ht="15.75" customHeight="1">
      <c r="A50" s="186"/>
      <c r="B50" s="188"/>
      <c r="C50" s="559"/>
      <c r="D50" s="1152" t="s">
        <v>60</v>
      </c>
      <c r="E50" s="1148">
        <v>35.458377819114673</v>
      </c>
      <c r="F50" s="1149">
        <v>4.9530560355739849E-2</v>
      </c>
      <c r="G50" s="643"/>
      <c r="H50" s="649"/>
      <c r="J50" s="903"/>
      <c r="K50" s="1141"/>
      <c r="L50" s="903"/>
    </row>
    <row r="51" spans="1:12" ht="15.75" customHeight="1">
      <c r="A51" s="186"/>
      <c r="B51" s="188"/>
      <c r="C51" s="559"/>
      <c r="D51" s="1152" t="s">
        <v>495</v>
      </c>
      <c r="E51" s="1148">
        <v>36.877106403466776</v>
      </c>
      <c r="F51" s="1149">
        <v>6.0182956186807787E-2</v>
      </c>
      <c r="G51" s="643"/>
      <c r="H51" s="649"/>
      <c r="J51" s="903"/>
      <c r="K51" s="1141"/>
      <c r="L51" s="903"/>
    </row>
    <row r="52" spans="1:12" ht="15.75" customHeight="1">
      <c r="A52" s="186"/>
      <c r="B52" s="188"/>
      <c r="C52" s="559"/>
      <c r="D52" s="1152" t="s">
        <v>496</v>
      </c>
      <c r="E52" s="1148">
        <v>26.678523788350486</v>
      </c>
      <c r="F52" s="1149">
        <v>0</v>
      </c>
      <c r="G52" s="643"/>
      <c r="H52" s="649"/>
      <c r="J52" s="903"/>
      <c r="K52" s="1141"/>
      <c r="L52" s="903"/>
    </row>
    <row r="53" spans="1:12" ht="15.75" customHeight="1">
      <c r="A53" s="186"/>
      <c r="B53" s="188"/>
      <c r="C53" s="559"/>
      <c r="D53" s="1152" t="s">
        <v>79</v>
      </c>
      <c r="E53" s="1148">
        <v>37.463494963270108</v>
      </c>
      <c r="F53" s="1149">
        <v>9.0056478277091706E-2</v>
      </c>
      <c r="G53" s="643"/>
      <c r="H53" s="649"/>
      <c r="J53" s="903"/>
      <c r="K53" s="1141"/>
      <c r="L53" s="903"/>
    </row>
    <row r="54" spans="1:12" ht="13.5" customHeight="1">
      <c r="A54" s="186"/>
      <c r="B54" s="188"/>
      <c r="C54" s="1178" t="s">
        <v>534</v>
      </c>
      <c r="D54" s="1152"/>
      <c r="E54" s="1148"/>
      <c r="F54" s="1149"/>
      <c r="G54" s="643"/>
      <c r="H54" s="649"/>
      <c r="J54" s="903"/>
      <c r="K54" s="1141"/>
      <c r="L54" s="903"/>
    </row>
    <row r="55" spans="1:12" ht="13.5" customHeight="1">
      <c r="A55" s="188"/>
      <c r="B55" s="217"/>
      <c r="C55" s="219" t="s">
        <v>523</v>
      </c>
      <c r="D55" s="204"/>
      <c r="F55" s="296"/>
      <c r="G55" s="643"/>
      <c r="H55" s="644"/>
    </row>
    <row r="56" spans="1:12" ht="13.5" customHeight="1">
      <c r="A56" s="186"/>
      <c r="B56" s="188"/>
      <c r="C56" s="188"/>
      <c r="D56" s="188"/>
      <c r="E56" s="188"/>
      <c r="F56" s="635" t="s">
        <v>571</v>
      </c>
      <c r="G56" s="361">
        <v>17</v>
      </c>
      <c r="H56" s="650"/>
    </row>
    <row r="58" spans="1:12" ht="4.5" customHeight="1">
      <c r="G58" s="651"/>
      <c r="H58" s="651"/>
    </row>
    <row r="59" spans="1:12">
      <c r="G59" s="652"/>
      <c r="H59" s="652"/>
    </row>
  </sheetData>
  <mergeCells count="9">
    <mergeCell ref="C31:F31"/>
    <mergeCell ref="C32:D33"/>
    <mergeCell ref="E33:F33"/>
    <mergeCell ref="B1:D1"/>
    <mergeCell ref="B2:D2"/>
    <mergeCell ref="C4:F4"/>
    <mergeCell ref="C5:D6"/>
    <mergeCell ref="C8:D8"/>
    <mergeCell ref="E6:F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sheetPr>
    <tabColor theme="3"/>
  </sheetPr>
  <dimension ref="A1:CT84"/>
  <sheetViews>
    <sheetView zoomScaleNormal="100" workbookViewId="0"/>
  </sheetViews>
  <sheetFormatPr defaultRowHeight="12.75"/>
  <cols>
    <col min="1" max="1" width="1" style="585" customWidth="1"/>
    <col min="2" max="2" width="2.5703125" style="585" customWidth="1"/>
    <col min="3" max="3" width="2" style="585" customWidth="1"/>
    <col min="4" max="4" width="13.28515625" style="585" customWidth="1"/>
    <col min="5" max="5" width="6.28515625" style="585" customWidth="1"/>
    <col min="6" max="8" width="7.140625" style="585" customWidth="1"/>
    <col min="9" max="9" width="6.42578125" style="585" customWidth="1"/>
    <col min="10" max="10" width="6.5703125" style="585" customWidth="1"/>
    <col min="11" max="11" width="7.7109375" style="585" customWidth="1"/>
    <col min="12" max="12" width="28.42578125" style="585" customWidth="1"/>
    <col min="13" max="13" width="2.5703125" style="585" customWidth="1"/>
    <col min="14" max="14" width="1" style="585" customWidth="1"/>
    <col min="15" max="29" width="9.140625" style="585"/>
    <col min="30" max="30" width="15.140625" style="585" customWidth="1"/>
    <col min="31" max="34" width="6.42578125" style="585" customWidth="1"/>
    <col min="35" max="36" width="2.140625" style="585" customWidth="1"/>
    <col min="37" max="38" width="6.42578125" style="585" customWidth="1"/>
    <col min="39" max="39" width="15.140625" style="585" customWidth="1"/>
    <col min="40" max="41" width="6.42578125" style="585" customWidth="1"/>
    <col min="42" max="16384" width="9.140625" style="585"/>
  </cols>
  <sheetData>
    <row r="1" spans="1:56" ht="13.5" customHeight="1">
      <c r="A1" s="580"/>
      <c r="B1" s="584"/>
      <c r="C1" s="584"/>
      <c r="D1" s="584"/>
      <c r="E1" s="584"/>
      <c r="F1" s="581"/>
      <c r="G1" s="581"/>
      <c r="H1" s="581"/>
      <c r="I1" s="581"/>
      <c r="J1" s="581"/>
      <c r="K1" s="581"/>
      <c r="L1" s="1443" t="s">
        <v>428</v>
      </c>
      <c r="M1" s="1443"/>
      <c r="N1" s="580"/>
    </row>
    <row r="2" spans="1:56" ht="6" customHeight="1">
      <c r="A2" s="580"/>
      <c r="B2" s="1540"/>
      <c r="C2" s="1541"/>
      <c r="D2" s="1541"/>
      <c r="E2" s="763"/>
      <c r="F2" s="763"/>
      <c r="G2" s="763"/>
      <c r="H2" s="763"/>
      <c r="I2" s="763"/>
      <c r="J2" s="763"/>
      <c r="K2" s="763"/>
      <c r="L2" s="655"/>
      <c r="M2" s="590"/>
      <c r="N2" s="580"/>
      <c r="O2" s="670"/>
      <c r="P2" s="670"/>
      <c r="Q2" s="670"/>
      <c r="R2" s="670"/>
      <c r="S2" s="670"/>
      <c r="T2" s="670"/>
      <c r="U2" s="670"/>
      <c r="V2" s="670"/>
      <c r="W2" s="670"/>
      <c r="X2" s="670"/>
      <c r="Y2" s="670"/>
      <c r="Z2" s="670"/>
      <c r="AA2" s="670"/>
      <c r="AB2" s="670"/>
      <c r="AC2" s="670"/>
      <c r="AD2" s="670"/>
      <c r="AE2" s="670"/>
      <c r="AF2" s="670"/>
      <c r="AG2" s="670"/>
      <c r="AH2" s="670"/>
      <c r="AI2" s="670"/>
      <c r="AJ2" s="670"/>
      <c r="AK2" s="670"/>
      <c r="AL2" s="670"/>
      <c r="AM2" s="670"/>
      <c r="AN2" s="670"/>
      <c r="AO2" s="670"/>
      <c r="AP2" s="670"/>
      <c r="AQ2" s="670"/>
      <c r="AR2" s="670"/>
      <c r="AS2" s="670"/>
      <c r="AT2" s="670"/>
      <c r="AU2" s="670"/>
      <c r="AV2" s="670"/>
      <c r="AW2" s="670"/>
      <c r="AX2" s="670"/>
      <c r="AY2" s="670"/>
      <c r="AZ2" s="670"/>
      <c r="BA2" s="670"/>
      <c r="BB2" s="670"/>
      <c r="BC2" s="670"/>
      <c r="BD2" s="670"/>
    </row>
    <row r="3" spans="1:56" ht="11.25" customHeight="1" thickBot="1">
      <c r="A3" s="580"/>
      <c r="B3" s="671"/>
      <c r="C3" s="590"/>
      <c r="D3" s="590"/>
      <c r="E3" s="590"/>
      <c r="F3" s="590"/>
      <c r="G3" s="590"/>
      <c r="H3" s="590"/>
      <c r="I3" s="590"/>
      <c r="J3" s="590"/>
      <c r="K3" s="590"/>
      <c r="L3" s="843" t="s">
        <v>75</v>
      </c>
      <c r="M3" s="590"/>
      <c r="N3" s="580"/>
      <c r="O3" s="670"/>
      <c r="P3" s="670"/>
      <c r="Q3" s="670"/>
      <c r="R3" s="670"/>
      <c r="S3" s="670"/>
      <c r="T3" s="670"/>
      <c r="U3" s="670"/>
      <c r="V3" s="670"/>
      <c r="W3" s="670"/>
      <c r="X3" s="670"/>
      <c r="Y3" s="670"/>
      <c r="Z3" s="670"/>
      <c r="AA3" s="670"/>
      <c r="AB3" s="670"/>
      <c r="AC3" s="670"/>
      <c r="AD3" s="670"/>
      <c r="AE3" s="670"/>
      <c r="AF3" s="670"/>
      <c r="AG3" s="670"/>
      <c r="AH3" s="670"/>
      <c r="AI3" s="670"/>
      <c r="AJ3" s="670"/>
      <c r="AK3" s="670"/>
      <c r="AL3" s="670"/>
      <c r="AM3" s="670"/>
      <c r="AN3" s="670"/>
      <c r="AO3" s="670"/>
      <c r="AP3" s="670"/>
      <c r="AQ3" s="670"/>
      <c r="AR3" s="670"/>
      <c r="AS3" s="670"/>
      <c r="AT3" s="670"/>
      <c r="AU3" s="670"/>
      <c r="AV3" s="670"/>
      <c r="AW3" s="670"/>
      <c r="AX3" s="670"/>
      <c r="AY3" s="670"/>
      <c r="AZ3" s="670"/>
      <c r="BA3" s="670"/>
      <c r="BB3" s="670"/>
      <c r="BC3" s="670"/>
      <c r="BD3" s="670"/>
    </row>
    <row r="4" spans="1:56" s="594" customFormat="1" ht="13.5" customHeight="1" thickBot="1">
      <c r="A4" s="592"/>
      <c r="B4" s="830"/>
      <c r="C4" s="1542" t="s">
        <v>147</v>
      </c>
      <c r="D4" s="1543"/>
      <c r="E4" s="1543"/>
      <c r="F4" s="1543"/>
      <c r="G4" s="1543"/>
      <c r="H4" s="1543"/>
      <c r="I4" s="1543"/>
      <c r="J4" s="1543"/>
      <c r="K4" s="1543"/>
      <c r="L4" s="1544"/>
      <c r="M4" s="590"/>
      <c r="N4" s="592"/>
      <c r="O4" s="953"/>
      <c r="P4" s="953"/>
      <c r="Q4" s="953"/>
      <c r="R4" s="953"/>
      <c r="S4" s="953"/>
      <c r="T4" s="953"/>
      <c r="U4" s="953"/>
      <c r="V4" s="953"/>
      <c r="W4" s="953"/>
      <c r="X4" s="953"/>
      <c r="Y4" s="953"/>
      <c r="Z4" s="953"/>
      <c r="AA4" s="953"/>
      <c r="AB4" s="953"/>
      <c r="AC4" s="953"/>
      <c r="AD4" s="1104"/>
      <c r="AE4" s="1104"/>
      <c r="AF4" s="1104"/>
      <c r="AG4" s="1104"/>
      <c r="AH4" s="1104"/>
      <c r="AI4" s="1104"/>
      <c r="AJ4" s="1104"/>
      <c r="AK4" s="1104"/>
      <c r="AL4" s="1104"/>
      <c r="AM4" s="1104"/>
      <c r="AN4" s="1104"/>
      <c r="AO4" s="1104"/>
      <c r="AP4" s="953"/>
      <c r="AQ4" s="953"/>
      <c r="AR4" s="953"/>
      <c r="AS4" s="953"/>
      <c r="AT4" s="953"/>
      <c r="AU4" s="953"/>
      <c r="AV4" s="953"/>
      <c r="AW4" s="953"/>
      <c r="AX4" s="953"/>
      <c r="AY4" s="953"/>
      <c r="AZ4" s="953"/>
      <c r="BA4" s="953"/>
      <c r="BB4" s="953"/>
      <c r="BC4" s="953"/>
      <c r="BD4" s="953"/>
    </row>
    <row r="5" spans="1:56" s="1110" customFormat="1">
      <c r="B5" s="1111"/>
      <c r="C5" s="1545" t="s">
        <v>148</v>
      </c>
      <c r="D5" s="1545"/>
      <c r="E5" s="868"/>
      <c r="F5" s="738"/>
      <c r="G5" s="738"/>
      <c r="H5" s="738"/>
      <c r="I5" s="738"/>
      <c r="J5" s="738"/>
      <c r="K5" s="738"/>
      <c r="L5" s="657"/>
      <c r="M5" s="657"/>
      <c r="N5" s="1114"/>
      <c r="O5" s="1112"/>
      <c r="P5" s="1112"/>
      <c r="Q5" s="1112"/>
      <c r="R5" s="1112"/>
      <c r="S5" s="1112"/>
      <c r="T5" s="1112"/>
      <c r="U5" s="1112"/>
      <c r="V5" s="1112"/>
      <c r="W5" s="1112"/>
      <c r="X5" s="1112"/>
      <c r="Y5" s="1112"/>
      <c r="Z5" s="1112"/>
      <c r="AA5" s="1112"/>
      <c r="AB5" s="1112"/>
      <c r="AC5" s="1112"/>
      <c r="AD5" s="1113"/>
      <c r="AE5" s="1113"/>
      <c r="AF5" s="1113"/>
      <c r="AG5" s="1113"/>
      <c r="AH5" s="1113"/>
      <c r="AI5" s="1113"/>
      <c r="AJ5" s="1113"/>
      <c r="AK5" s="1113"/>
      <c r="AL5" s="1113"/>
      <c r="AM5" s="1113"/>
      <c r="AO5" s="1113"/>
      <c r="AP5" s="1112"/>
      <c r="AQ5" s="1112"/>
      <c r="AR5" s="1112"/>
      <c r="AS5" s="1112"/>
      <c r="AT5" s="1112"/>
      <c r="AU5" s="1112"/>
      <c r="AV5" s="1112"/>
      <c r="AW5" s="1112"/>
      <c r="AX5" s="1112"/>
      <c r="AY5" s="1112"/>
      <c r="AZ5" s="1112"/>
      <c r="BA5" s="1112"/>
      <c r="BB5" s="1112"/>
      <c r="BC5" s="1112"/>
      <c r="BD5" s="1112"/>
    </row>
    <row r="6" spans="1:56" ht="13.5" customHeight="1">
      <c r="A6" s="580"/>
      <c r="B6" s="671"/>
      <c r="C6" s="1545"/>
      <c r="D6" s="1545"/>
      <c r="E6" s="1546">
        <v>2013</v>
      </c>
      <c r="F6" s="1546"/>
      <c r="G6" s="1546"/>
      <c r="H6" s="1546"/>
      <c r="I6" s="1546"/>
      <c r="J6" s="1546"/>
      <c r="K6" s="1547" t="str">
        <f xml:space="preserve"> CONCATENATE("valor médio de ",J7,E6)</f>
        <v>valor médio de ago.2013</v>
      </c>
      <c r="L6" s="738"/>
      <c r="M6" s="657"/>
      <c r="N6" s="841"/>
      <c r="O6" s="670"/>
      <c r="P6" s="670"/>
      <c r="Q6" s="670"/>
      <c r="R6" s="670"/>
      <c r="S6" s="670"/>
      <c r="T6" s="670"/>
      <c r="U6" s="670"/>
      <c r="V6" s="670"/>
      <c r="W6" s="670"/>
      <c r="X6" s="670"/>
      <c r="Y6" s="670"/>
      <c r="Z6" s="670"/>
      <c r="AA6" s="670"/>
      <c r="AB6" s="670"/>
      <c r="AC6" s="670"/>
      <c r="AD6" s="1105"/>
      <c r="AE6" s="1117" t="s">
        <v>457</v>
      </c>
      <c r="AF6" s="1117"/>
      <c r="AG6" s="1117" t="s">
        <v>458</v>
      </c>
      <c r="AH6" s="1117"/>
      <c r="AI6" s="1105"/>
      <c r="AJ6" s="1105"/>
      <c r="AK6" s="1105"/>
      <c r="AL6" s="1105"/>
      <c r="AM6" s="1105"/>
      <c r="AN6" s="1118" t="str">
        <f>VLOOKUP(AI8,AJ8:AK9,2,FALSE)</f>
        <v>beneficiário</v>
      </c>
      <c r="AO6" s="1117"/>
      <c r="AP6" s="670"/>
      <c r="AQ6" s="670"/>
      <c r="AR6" s="670"/>
      <c r="AS6" s="670"/>
      <c r="AT6" s="670"/>
      <c r="AU6" s="670"/>
      <c r="AV6" s="670"/>
      <c r="AW6" s="670"/>
      <c r="AX6" s="670"/>
      <c r="AY6" s="670"/>
      <c r="AZ6" s="670"/>
      <c r="BA6" s="670"/>
      <c r="BB6" s="670"/>
      <c r="BC6" s="670"/>
      <c r="BD6" s="670"/>
    </row>
    <row r="7" spans="1:56" ht="13.5" customHeight="1">
      <c r="A7" s="580"/>
      <c r="B7" s="671"/>
      <c r="C7" s="626"/>
      <c r="D7" s="626"/>
      <c r="E7" s="1115" t="s">
        <v>107</v>
      </c>
      <c r="F7" s="1115" t="s">
        <v>106</v>
      </c>
      <c r="G7" s="1115" t="s">
        <v>105</v>
      </c>
      <c r="H7" s="1115" t="s">
        <v>104</v>
      </c>
      <c r="I7" s="1115" t="s">
        <v>103</v>
      </c>
      <c r="J7" s="1115" t="s">
        <v>102</v>
      </c>
      <c r="K7" s="1548" t="e">
        <f xml:space="preserve"> CONCATENATE("valor médio de ",#REF!,#REF!)</f>
        <v>#REF!</v>
      </c>
      <c r="L7" s="657"/>
      <c r="M7" s="736"/>
      <c r="N7" s="841"/>
      <c r="O7" s="670"/>
      <c r="P7" s="670"/>
      <c r="Q7" s="670"/>
      <c r="R7" s="670"/>
      <c r="S7" s="670"/>
      <c r="T7" s="670"/>
      <c r="U7" s="670"/>
      <c r="V7" s="670"/>
      <c r="W7" s="670"/>
      <c r="X7" s="670"/>
      <c r="Y7" s="670"/>
      <c r="Z7" s="670"/>
      <c r="AA7" s="670"/>
      <c r="AB7" s="670"/>
      <c r="AC7" s="670"/>
      <c r="AD7" s="1105"/>
      <c r="AE7" s="1106" t="s">
        <v>459</v>
      </c>
      <c r="AF7" s="1105" t="s">
        <v>70</v>
      </c>
      <c r="AG7" s="1106" t="s">
        <v>459</v>
      </c>
      <c r="AH7" s="1105" t="s">
        <v>70</v>
      </c>
      <c r="AI7" s="1107"/>
      <c r="AJ7" s="1105"/>
      <c r="AK7" s="1105"/>
      <c r="AL7" s="1105"/>
      <c r="AM7" s="1105"/>
      <c r="AN7" s="1106" t="s">
        <v>459</v>
      </c>
      <c r="AO7" s="1105" t="s">
        <v>70</v>
      </c>
      <c r="AP7" s="670"/>
      <c r="AQ7" s="670"/>
      <c r="AR7" s="670"/>
      <c r="AS7" s="670"/>
      <c r="AT7" s="670"/>
      <c r="AU7" s="670"/>
      <c r="AV7" s="670"/>
      <c r="AW7" s="670"/>
      <c r="AX7" s="670"/>
      <c r="AY7" s="670"/>
      <c r="AZ7" s="670"/>
      <c r="BA7" s="670"/>
      <c r="BB7" s="670"/>
      <c r="BC7" s="670"/>
      <c r="BD7" s="670"/>
    </row>
    <row r="8" spans="1:56" s="1012" customFormat="1">
      <c r="A8" s="1008"/>
      <c r="B8" s="1009"/>
      <c r="C8" s="1010" t="s">
        <v>70</v>
      </c>
      <c r="D8" s="1011"/>
      <c r="E8" s="519">
        <v>110534</v>
      </c>
      <c r="F8" s="519">
        <v>110297</v>
      </c>
      <c r="G8" s="519">
        <v>110202</v>
      </c>
      <c r="H8" s="519">
        <v>109793</v>
      </c>
      <c r="I8" s="519">
        <v>109448</v>
      </c>
      <c r="J8" s="519">
        <v>107725</v>
      </c>
      <c r="K8" s="1119">
        <v>207.37</v>
      </c>
      <c r="L8" s="1013"/>
      <c r="M8" s="1014"/>
      <c r="N8" s="1008"/>
      <c r="O8" s="1015"/>
      <c r="P8" s="1015"/>
      <c r="Q8" s="1015"/>
      <c r="R8" s="1015"/>
      <c r="S8" s="1015"/>
      <c r="T8" s="1015"/>
      <c r="U8" s="1015"/>
      <c r="V8" s="1015"/>
      <c r="W8" s="1015"/>
      <c r="X8" s="1015"/>
      <c r="Y8" s="1015"/>
      <c r="Z8" s="1015"/>
      <c r="AA8" s="1015"/>
      <c r="AB8" s="1015"/>
      <c r="AC8" s="1015"/>
      <c r="AD8" s="1104" t="str">
        <f>+C9</f>
        <v>Aveiro</v>
      </c>
      <c r="AE8" s="1108">
        <f>+K9</f>
        <v>212.52169915862899</v>
      </c>
      <c r="AF8" s="1108">
        <f>+$K$8</f>
        <v>207.37</v>
      </c>
      <c r="AG8" s="1108">
        <f>+K46</f>
        <v>86.6698669344715</v>
      </c>
      <c r="AH8" s="1108">
        <f t="shared" ref="AH8:AH27" si="0">+$K$45</f>
        <v>83.28</v>
      </c>
      <c r="AI8" s="1104">
        <v>2</v>
      </c>
      <c r="AJ8" s="1104">
        <v>1</v>
      </c>
      <c r="AK8" s="1104" t="s">
        <v>457</v>
      </c>
      <c r="AL8" s="1104"/>
      <c r="AM8" s="1104" t="str">
        <f>+AD8</f>
        <v>Aveiro</v>
      </c>
      <c r="AN8" s="1109">
        <f>INDEX($AD$7:$AH$27,MATCH($AM8,$AD$7:$AD$27,0),MATCH(AN$7,$AD$7:$AH$7,0)+2*($AI$8-1))</f>
        <v>86.6698669344715</v>
      </c>
      <c r="AO8" s="1109">
        <f>INDEX($AD$7:$AH$27,MATCH($AM8,$AD$7:$AD$27,0),MATCH(AO$7,$AD$7:$AH$7,0)+2*($AI$8-1))</f>
        <v>83.28</v>
      </c>
      <c r="AP8" s="1015"/>
      <c r="AQ8" s="1015"/>
      <c r="AR8" s="1015"/>
      <c r="AS8" s="1015"/>
      <c r="AT8" s="1015"/>
      <c r="AU8" s="1015"/>
      <c r="AV8" s="1015"/>
      <c r="AW8" s="1015"/>
      <c r="AX8" s="1015"/>
      <c r="AY8" s="1015"/>
      <c r="AZ8" s="1015"/>
      <c r="BA8" s="1015"/>
      <c r="BB8" s="1015"/>
      <c r="BC8" s="1015"/>
      <c r="BD8" s="1015"/>
    </row>
    <row r="9" spans="1:56">
      <c r="A9" s="580"/>
      <c r="B9" s="671"/>
      <c r="C9" s="134" t="s">
        <v>64</v>
      </c>
      <c r="D9" s="588"/>
      <c r="E9" s="459">
        <v>4723</v>
      </c>
      <c r="F9" s="459">
        <v>4739</v>
      </c>
      <c r="G9" s="459">
        <v>4756</v>
      </c>
      <c r="H9" s="459">
        <v>4876</v>
      </c>
      <c r="I9" s="459">
        <v>4864</v>
      </c>
      <c r="J9" s="459">
        <v>4874</v>
      </c>
      <c r="K9" s="1120">
        <v>212.52169915862899</v>
      </c>
      <c r="L9" s="657"/>
      <c r="M9" s="736"/>
      <c r="N9" s="580"/>
      <c r="O9" s="670"/>
      <c r="P9" s="670"/>
      <c r="Q9" s="670"/>
      <c r="R9" s="670"/>
      <c r="S9" s="670"/>
      <c r="T9" s="670"/>
      <c r="U9" s="670"/>
      <c r="V9" s="670"/>
      <c r="W9" s="670"/>
      <c r="X9" s="670"/>
      <c r="Y9" s="670"/>
      <c r="Z9" s="670"/>
      <c r="AA9" s="670"/>
      <c r="AB9" s="670"/>
      <c r="AC9" s="670"/>
      <c r="AD9" s="1104" t="str">
        <f t="shared" ref="AD9:AD26" si="1">+C10</f>
        <v>Beja</v>
      </c>
      <c r="AE9" s="1108">
        <f t="shared" ref="AE9:AE26" si="2">+K10</f>
        <v>238.32404542996201</v>
      </c>
      <c r="AF9" s="1108">
        <f t="shared" ref="AF9:AF27" si="3">+$K$8</f>
        <v>207.37</v>
      </c>
      <c r="AG9" s="1108">
        <f t="shared" ref="AG9:AG26" si="4">+K47</f>
        <v>84.320926138538098</v>
      </c>
      <c r="AH9" s="1108">
        <f t="shared" si="0"/>
        <v>83.28</v>
      </c>
      <c r="AI9" s="1105"/>
      <c r="AJ9" s="1105">
        <v>2</v>
      </c>
      <c r="AK9" s="1105" t="s">
        <v>458</v>
      </c>
      <c r="AL9" s="1105"/>
      <c r="AM9" s="1104" t="str">
        <f t="shared" ref="AM9:AM27" si="5">+AD9</f>
        <v>Beja</v>
      </c>
      <c r="AN9" s="1109">
        <f t="shared" ref="AN9:AO27" si="6">INDEX($AD$7:$AH$27,MATCH($AM9,$AD$7:$AD$27,0),MATCH(AN$7,$AD$7:$AH$7,0)+2*($AI$8-1))</f>
        <v>84.320926138538098</v>
      </c>
      <c r="AO9" s="1109">
        <f t="shared" si="6"/>
        <v>83.28</v>
      </c>
      <c r="AP9" s="670"/>
      <c r="AQ9" s="1015"/>
      <c r="AR9" s="670"/>
      <c r="AS9" s="670"/>
      <c r="AT9" s="670"/>
      <c r="AU9" s="670"/>
      <c r="AV9" s="670"/>
      <c r="AW9" s="670"/>
      <c r="AX9" s="670"/>
      <c r="AY9" s="670"/>
      <c r="AZ9" s="670"/>
      <c r="BA9" s="670"/>
      <c r="BB9" s="670"/>
      <c r="BC9" s="670"/>
      <c r="BD9" s="670"/>
    </row>
    <row r="10" spans="1:56">
      <c r="A10" s="580"/>
      <c r="B10" s="671"/>
      <c r="C10" s="134" t="s">
        <v>57</v>
      </c>
      <c r="D10" s="588"/>
      <c r="E10" s="459">
        <v>1886</v>
      </c>
      <c r="F10" s="459">
        <v>1834</v>
      </c>
      <c r="G10" s="459">
        <v>1820</v>
      </c>
      <c r="H10" s="459">
        <v>1829</v>
      </c>
      <c r="I10" s="459">
        <v>1808</v>
      </c>
      <c r="J10" s="459">
        <v>1856</v>
      </c>
      <c r="K10" s="1120">
        <v>238.32404542996201</v>
      </c>
      <c r="L10" s="657"/>
      <c r="M10" s="736"/>
      <c r="N10" s="580"/>
      <c r="O10" s="670"/>
      <c r="P10" s="670"/>
      <c r="Q10" s="670"/>
      <c r="R10" s="670"/>
      <c r="S10" s="670"/>
      <c r="T10" s="670"/>
      <c r="U10" s="670"/>
      <c r="V10" s="670"/>
      <c r="W10" s="670"/>
      <c r="X10" s="670"/>
      <c r="Y10" s="670"/>
      <c r="Z10" s="670"/>
      <c r="AA10" s="670"/>
      <c r="AB10" s="670"/>
      <c r="AC10" s="670"/>
      <c r="AD10" s="1104" t="str">
        <f t="shared" si="1"/>
        <v>Braga</v>
      </c>
      <c r="AE10" s="1108">
        <f t="shared" si="2"/>
        <v>200.07882978723401</v>
      </c>
      <c r="AF10" s="1108">
        <f t="shared" si="3"/>
        <v>207.37</v>
      </c>
      <c r="AG10" s="1108">
        <f t="shared" si="4"/>
        <v>83.889937363575996</v>
      </c>
      <c r="AH10" s="1108">
        <f t="shared" si="0"/>
        <v>83.28</v>
      </c>
      <c r="AI10" s="1105"/>
      <c r="AJ10" s="1105"/>
      <c r="AK10" s="1105"/>
      <c r="AL10" s="1105"/>
      <c r="AM10" s="1104" t="str">
        <f t="shared" si="5"/>
        <v>Braga</v>
      </c>
      <c r="AN10" s="1109">
        <f t="shared" si="6"/>
        <v>83.889937363575996</v>
      </c>
      <c r="AO10" s="1109">
        <f t="shared" si="6"/>
        <v>83.28</v>
      </c>
      <c r="AP10" s="670"/>
      <c r="AQ10" s="1015"/>
      <c r="AR10" s="670"/>
      <c r="AS10" s="670"/>
      <c r="AT10" s="670"/>
      <c r="AU10" s="670"/>
      <c r="AV10" s="670"/>
      <c r="AW10" s="670"/>
      <c r="AX10" s="670"/>
      <c r="AY10" s="670"/>
      <c r="AZ10" s="670"/>
      <c r="BA10" s="670"/>
      <c r="BB10" s="670"/>
      <c r="BC10" s="670"/>
      <c r="BD10" s="670"/>
    </row>
    <row r="11" spans="1:56">
      <c r="A11" s="580"/>
      <c r="B11" s="671"/>
      <c r="C11" s="134" t="s">
        <v>66</v>
      </c>
      <c r="D11" s="588"/>
      <c r="E11" s="459">
        <v>4668</v>
      </c>
      <c r="F11" s="459">
        <v>4512</v>
      </c>
      <c r="G11" s="459">
        <v>4523</v>
      </c>
      <c r="H11" s="459">
        <v>4434</v>
      </c>
      <c r="I11" s="459">
        <v>4437</v>
      </c>
      <c r="J11" s="459">
        <v>4428</v>
      </c>
      <c r="K11" s="1120">
        <v>200.07882978723401</v>
      </c>
      <c r="L11" s="657"/>
      <c r="M11" s="736"/>
      <c r="N11" s="580"/>
      <c r="O11" s="670"/>
      <c r="P11" s="670"/>
      <c r="Q11" s="670"/>
      <c r="R11" s="670"/>
      <c r="S11" s="670"/>
      <c r="T11" s="670"/>
      <c r="U11" s="670"/>
      <c r="V11" s="670"/>
      <c r="W11" s="670"/>
      <c r="X11" s="670"/>
      <c r="Y11" s="670"/>
      <c r="Z11" s="670"/>
      <c r="AA11" s="670"/>
      <c r="AB11" s="670"/>
      <c r="AC11" s="670"/>
      <c r="AD11" s="1104" t="str">
        <f t="shared" si="1"/>
        <v>Bragança</v>
      </c>
      <c r="AE11" s="1108">
        <f t="shared" si="2"/>
        <v>214.704816625917</v>
      </c>
      <c r="AF11" s="1108">
        <f t="shared" si="3"/>
        <v>207.37</v>
      </c>
      <c r="AG11" s="1108">
        <f t="shared" si="4"/>
        <v>91.952115183246093</v>
      </c>
      <c r="AH11" s="1108">
        <f t="shared" si="0"/>
        <v>83.28</v>
      </c>
      <c r="AI11" s="1105"/>
      <c r="AJ11" s="1105"/>
      <c r="AK11" s="1105"/>
      <c r="AL11" s="1105"/>
      <c r="AM11" s="1104" t="str">
        <f t="shared" si="5"/>
        <v>Bragança</v>
      </c>
      <c r="AN11" s="1109">
        <f t="shared" si="6"/>
        <v>91.952115183246093</v>
      </c>
      <c r="AO11" s="1109">
        <f t="shared" si="6"/>
        <v>83.28</v>
      </c>
      <c r="AP11" s="670"/>
      <c r="AQ11" s="1015"/>
      <c r="AR11" s="670"/>
      <c r="AS11" s="670"/>
      <c r="AT11" s="670"/>
      <c r="AU11" s="670"/>
      <c r="AV11" s="670"/>
      <c r="AW11" s="670"/>
      <c r="AX11" s="670"/>
      <c r="AY11" s="670"/>
      <c r="AZ11" s="670"/>
      <c r="BA11" s="670"/>
      <c r="BB11" s="670"/>
      <c r="BC11" s="670"/>
      <c r="BD11" s="670"/>
    </row>
    <row r="12" spans="1:56">
      <c r="A12" s="580"/>
      <c r="B12" s="671"/>
      <c r="C12" s="134" t="s">
        <v>68</v>
      </c>
      <c r="D12" s="588"/>
      <c r="E12" s="459">
        <v>863</v>
      </c>
      <c r="F12" s="459">
        <v>850</v>
      </c>
      <c r="G12" s="459">
        <v>831</v>
      </c>
      <c r="H12" s="459">
        <v>824</v>
      </c>
      <c r="I12" s="459">
        <v>819</v>
      </c>
      <c r="J12" s="459">
        <v>818</v>
      </c>
      <c r="K12" s="1120">
        <v>214.704816625917</v>
      </c>
      <c r="L12" s="657"/>
      <c r="M12" s="736"/>
      <c r="N12" s="580"/>
      <c r="AD12" s="1104" t="str">
        <f t="shared" si="1"/>
        <v>Castelo Branco</v>
      </c>
      <c r="AE12" s="1108">
        <f t="shared" si="2"/>
        <v>194.048692933083</v>
      </c>
      <c r="AF12" s="1108">
        <f t="shared" si="3"/>
        <v>207.37</v>
      </c>
      <c r="AG12" s="1108">
        <f t="shared" si="4"/>
        <v>79.784998714322398</v>
      </c>
      <c r="AH12" s="1108">
        <f t="shared" si="0"/>
        <v>83.28</v>
      </c>
      <c r="AI12" s="1107"/>
      <c r="AJ12" s="1107"/>
      <c r="AK12" s="1107"/>
      <c r="AL12" s="1107"/>
      <c r="AM12" s="1104" t="str">
        <f t="shared" si="5"/>
        <v>Castelo Branco</v>
      </c>
      <c r="AN12" s="1109">
        <f t="shared" si="6"/>
        <v>79.784998714322398</v>
      </c>
      <c r="AO12" s="1109">
        <f t="shared" si="6"/>
        <v>83.28</v>
      </c>
    </row>
    <row r="13" spans="1:56">
      <c r="A13" s="580"/>
      <c r="B13" s="671"/>
      <c r="C13" s="134" t="s">
        <v>77</v>
      </c>
      <c r="D13" s="588"/>
      <c r="E13" s="459">
        <v>1547</v>
      </c>
      <c r="F13" s="459">
        <v>1574</v>
      </c>
      <c r="G13" s="459">
        <v>1600</v>
      </c>
      <c r="H13" s="459">
        <v>1582</v>
      </c>
      <c r="I13" s="459">
        <v>1584</v>
      </c>
      <c r="J13" s="459">
        <v>1599</v>
      </c>
      <c r="K13" s="1120">
        <v>194.048692933083</v>
      </c>
      <c r="L13" s="657"/>
      <c r="M13" s="736"/>
      <c r="N13" s="580"/>
      <c r="AD13" s="1104" t="str">
        <f t="shared" si="1"/>
        <v>Coimbra</v>
      </c>
      <c r="AE13" s="1108">
        <f t="shared" si="2"/>
        <v>192.40351301603999</v>
      </c>
      <c r="AF13" s="1108">
        <f t="shared" si="3"/>
        <v>207.37</v>
      </c>
      <c r="AG13" s="1108">
        <f t="shared" si="4"/>
        <v>90.850578594487203</v>
      </c>
      <c r="AH13" s="1108">
        <f t="shared" si="0"/>
        <v>83.28</v>
      </c>
      <c r="AI13" s="1107"/>
      <c r="AJ13" s="1107"/>
      <c r="AK13" s="1107"/>
      <c r="AL13" s="1107"/>
      <c r="AM13" s="1104" t="str">
        <f t="shared" si="5"/>
        <v>Coimbra</v>
      </c>
      <c r="AN13" s="1109">
        <f t="shared" si="6"/>
        <v>90.850578594487203</v>
      </c>
      <c r="AO13" s="1109">
        <f t="shared" si="6"/>
        <v>83.28</v>
      </c>
    </row>
    <row r="14" spans="1:56">
      <c r="A14" s="580"/>
      <c r="B14" s="671"/>
      <c r="C14" s="134" t="s">
        <v>63</v>
      </c>
      <c r="D14" s="588"/>
      <c r="E14" s="459">
        <v>3923</v>
      </c>
      <c r="F14" s="459">
        <v>3723</v>
      </c>
      <c r="G14" s="459">
        <v>3751</v>
      </c>
      <c r="H14" s="459">
        <v>3856</v>
      </c>
      <c r="I14" s="459">
        <v>3857</v>
      </c>
      <c r="J14" s="459">
        <v>3805</v>
      </c>
      <c r="K14" s="1120">
        <v>192.40351301603999</v>
      </c>
      <c r="L14" s="657"/>
      <c r="M14" s="736"/>
      <c r="N14" s="580"/>
      <c r="AD14" s="1104" t="str">
        <f t="shared" si="1"/>
        <v>Évora</v>
      </c>
      <c r="AE14" s="1108">
        <f t="shared" si="2"/>
        <v>221.45090784044001</v>
      </c>
      <c r="AF14" s="1108">
        <f t="shared" si="3"/>
        <v>207.37</v>
      </c>
      <c r="AG14" s="1108">
        <f t="shared" si="4"/>
        <v>83.481882291936699</v>
      </c>
      <c r="AH14" s="1108">
        <f t="shared" si="0"/>
        <v>83.28</v>
      </c>
      <c r="AI14" s="1107"/>
      <c r="AJ14" s="1107"/>
      <c r="AK14" s="1107"/>
      <c r="AL14" s="1107"/>
      <c r="AM14" s="1104" t="str">
        <f t="shared" si="5"/>
        <v>Évora</v>
      </c>
      <c r="AN14" s="1109">
        <f t="shared" si="6"/>
        <v>83.481882291936699</v>
      </c>
      <c r="AO14" s="1109">
        <f t="shared" si="6"/>
        <v>83.28</v>
      </c>
    </row>
    <row r="15" spans="1:56">
      <c r="A15" s="580"/>
      <c r="B15" s="671"/>
      <c r="C15" s="134" t="s">
        <v>58</v>
      </c>
      <c r="D15" s="588"/>
      <c r="E15" s="459">
        <v>1443</v>
      </c>
      <c r="F15" s="459">
        <v>1452</v>
      </c>
      <c r="G15" s="459">
        <v>1495</v>
      </c>
      <c r="H15" s="459">
        <v>1512</v>
      </c>
      <c r="I15" s="459">
        <v>1420</v>
      </c>
      <c r="J15" s="459">
        <v>1456</v>
      </c>
      <c r="K15" s="1120">
        <v>221.45090784044001</v>
      </c>
      <c r="L15" s="657"/>
      <c r="M15" s="736"/>
      <c r="N15" s="580"/>
      <c r="AD15" s="1104" t="str">
        <f t="shared" si="1"/>
        <v>Faro</v>
      </c>
      <c r="AE15" s="1108">
        <f t="shared" si="2"/>
        <v>199.98849228434099</v>
      </c>
      <c r="AF15" s="1108">
        <f t="shared" si="3"/>
        <v>207.37</v>
      </c>
      <c r="AG15" s="1108">
        <f t="shared" si="4"/>
        <v>85.715549170551895</v>
      </c>
      <c r="AH15" s="1108">
        <f t="shared" si="0"/>
        <v>83.28</v>
      </c>
      <c r="AI15" s="1107"/>
      <c r="AJ15" s="1107"/>
      <c r="AK15" s="1107"/>
      <c r="AL15" s="1107"/>
      <c r="AM15" s="1104" t="str">
        <f t="shared" si="5"/>
        <v>Faro</v>
      </c>
      <c r="AN15" s="1109">
        <f t="shared" si="6"/>
        <v>85.715549170551895</v>
      </c>
      <c r="AO15" s="1109">
        <f t="shared" si="6"/>
        <v>83.28</v>
      </c>
    </row>
    <row r="16" spans="1:56">
      <c r="A16" s="580"/>
      <c r="B16" s="671"/>
      <c r="C16" s="134" t="s">
        <v>76</v>
      </c>
      <c r="D16" s="588"/>
      <c r="E16" s="459">
        <v>4158</v>
      </c>
      <c r="F16" s="459">
        <v>4165</v>
      </c>
      <c r="G16" s="459">
        <v>4213</v>
      </c>
      <c r="H16" s="459">
        <v>4147</v>
      </c>
      <c r="I16" s="459">
        <v>4098</v>
      </c>
      <c r="J16" s="459">
        <v>3957</v>
      </c>
      <c r="K16" s="1120">
        <v>199.98849228434099</v>
      </c>
      <c r="L16" s="657"/>
      <c r="M16" s="736"/>
      <c r="N16" s="580"/>
      <c r="AD16" s="1104" t="str">
        <f t="shared" si="1"/>
        <v>Guarda</v>
      </c>
      <c r="AE16" s="1108">
        <f t="shared" si="2"/>
        <v>198.48536602700801</v>
      </c>
      <c r="AF16" s="1108">
        <f t="shared" si="3"/>
        <v>207.37</v>
      </c>
      <c r="AG16" s="1108">
        <f t="shared" si="4"/>
        <v>78.292377347911398</v>
      </c>
      <c r="AH16" s="1108">
        <f t="shared" si="0"/>
        <v>83.28</v>
      </c>
      <c r="AI16" s="1107"/>
      <c r="AJ16" s="1107"/>
      <c r="AK16" s="1107"/>
      <c r="AL16" s="1107"/>
      <c r="AM16" s="1104" t="str">
        <f t="shared" si="5"/>
        <v>Guarda</v>
      </c>
      <c r="AN16" s="1109">
        <f t="shared" si="6"/>
        <v>78.292377347911398</v>
      </c>
      <c r="AO16" s="1109">
        <f t="shared" si="6"/>
        <v>83.28</v>
      </c>
    </row>
    <row r="17" spans="1:41">
      <c r="A17" s="580"/>
      <c r="B17" s="671"/>
      <c r="C17" s="134" t="s">
        <v>78</v>
      </c>
      <c r="D17" s="588"/>
      <c r="E17" s="459">
        <v>1412</v>
      </c>
      <c r="F17" s="459">
        <v>1432</v>
      </c>
      <c r="G17" s="459">
        <v>1451</v>
      </c>
      <c r="H17" s="459">
        <v>1453</v>
      </c>
      <c r="I17" s="459">
        <v>1450</v>
      </c>
      <c r="J17" s="459">
        <v>1407</v>
      </c>
      <c r="K17" s="1120">
        <v>198.48536602700801</v>
      </c>
      <c r="L17" s="657"/>
      <c r="M17" s="736"/>
      <c r="N17" s="580"/>
      <c r="AD17" s="1104" t="str">
        <f t="shared" si="1"/>
        <v>Leiria</v>
      </c>
      <c r="AE17" s="1108">
        <f t="shared" si="2"/>
        <v>198.89997313891001</v>
      </c>
      <c r="AF17" s="1108">
        <f t="shared" si="3"/>
        <v>207.37</v>
      </c>
      <c r="AG17" s="1108">
        <f t="shared" si="4"/>
        <v>87.853106779661005</v>
      </c>
      <c r="AH17" s="1108">
        <f t="shared" si="0"/>
        <v>83.28</v>
      </c>
      <c r="AI17" s="1107"/>
      <c r="AJ17" s="1107"/>
      <c r="AK17" s="1107"/>
      <c r="AL17" s="1107"/>
      <c r="AM17" s="1104" t="str">
        <f t="shared" si="5"/>
        <v>Leiria</v>
      </c>
      <c r="AN17" s="1109">
        <f t="shared" si="6"/>
        <v>87.853106779661005</v>
      </c>
      <c r="AO17" s="1109">
        <f t="shared" si="6"/>
        <v>83.28</v>
      </c>
    </row>
    <row r="18" spans="1:41">
      <c r="A18" s="580"/>
      <c r="B18" s="671"/>
      <c r="C18" s="134" t="s">
        <v>62</v>
      </c>
      <c r="D18" s="588"/>
      <c r="E18" s="459">
        <v>2721</v>
      </c>
      <c r="F18" s="459">
        <v>2747</v>
      </c>
      <c r="G18" s="459">
        <v>2707</v>
      </c>
      <c r="H18" s="459">
        <v>2704</v>
      </c>
      <c r="I18" s="459">
        <v>2675</v>
      </c>
      <c r="J18" s="459">
        <v>2607</v>
      </c>
      <c r="K18" s="1120">
        <v>198.89997313891001</v>
      </c>
      <c r="L18" s="657"/>
      <c r="M18" s="736"/>
      <c r="N18" s="580"/>
      <c r="AD18" s="1104" t="str">
        <f t="shared" si="1"/>
        <v>Lisboa</v>
      </c>
      <c r="AE18" s="1108">
        <f t="shared" si="2"/>
        <v>207.656486275231</v>
      </c>
      <c r="AF18" s="1108">
        <f t="shared" si="3"/>
        <v>207.37</v>
      </c>
      <c r="AG18" s="1108">
        <f t="shared" si="4"/>
        <v>84.697427376554202</v>
      </c>
      <c r="AH18" s="1108">
        <f t="shared" si="0"/>
        <v>83.28</v>
      </c>
      <c r="AI18" s="1107"/>
      <c r="AJ18" s="1107"/>
      <c r="AK18" s="1107"/>
      <c r="AL18" s="1107"/>
      <c r="AM18" s="1104" t="str">
        <f t="shared" si="5"/>
        <v>Lisboa</v>
      </c>
      <c r="AN18" s="1109">
        <f t="shared" si="6"/>
        <v>84.697427376554202</v>
      </c>
      <c r="AO18" s="1109">
        <f t="shared" si="6"/>
        <v>83.28</v>
      </c>
    </row>
    <row r="19" spans="1:41">
      <c r="A19" s="580"/>
      <c r="B19" s="671"/>
      <c r="C19" s="134" t="s">
        <v>61</v>
      </c>
      <c r="D19" s="588"/>
      <c r="E19" s="459">
        <v>22698</v>
      </c>
      <c r="F19" s="459">
        <v>22239</v>
      </c>
      <c r="G19" s="459">
        <v>22003</v>
      </c>
      <c r="H19" s="459">
        <v>22273</v>
      </c>
      <c r="I19" s="459">
        <v>22430</v>
      </c>
      <c r="J19" s="459">
        <v>21752</v>
      </c>
      <c r="K19" s="1120">
        <v>207.656486275231</v>
      </c>
      <c r="L19" s="657"/>
      <c r="M19" s="736"/>
      <c r="N19" s="580"/>
      <c r="AD19" s="1104" t="str">
        <f t="shared" si="1"/>
        <v>Portalegre</v>
      </c>
      <c r="AE19" s="1108">
        <f t="shared" si="2"/>
        <v>231.89065703971099</v>
      </c>
      <c r="AF19" s="1108">
        <f t="shared" si="3"/>
        <v>207.37</v>
      </c>
      <c r="AG19" s="1108">
        <f t="shared" si="4"/>
        <v>81.597703252032503</v>
      </c>
      <c r="AH19" s="1108">
        <f t="shared" si="0"/>
        <v>83.28</v>
      </c>
      <c r="AI19" s="1107"/>
      <c r="AJ19" s="1107"/>
      <c r="AK19" s="1107"/>
      <c r="AL19" s="1107"/>
      <c r="AM19" s="1104" t="str">
        <f t="shared" si="5"/>
        <v>Portalegre</v>
      </c>
      <c r="AN19" s="1109">
        <f t="shared" si="6"/>
        <v>81.597703252032503</v>
      </c>
      <c r="AO19" s="1109">
        <f t="shared" si="6"/>
        <v>83.28</v>
      </c>
    </row>
    <row r="20" spans="1:41">
      <c r="A20" s="580"/>
      <c r="B20" s="671"/>
      <c r="C20" s="134" t="s">
        <v>59</v>
      </c>
      <c r="D20" s="588"/>
      <c r="E20" s="459">
        <v>1468</v>
      </c>
      <c r="F20" s="459">
        <v>1468</v>
      </c>
      <c r="G20" s="459">
        <v>1450</v>
      </c>
      <c r="H20" s="459">
        <v>1445</v>
      </c>
      <c r="I20" s="459">
        <v>1388</v>
      </c>
      <c r="J20" s="459">
        <v>1386</v>
      </c>
      <c r="K20" s="1120">
        <v>231.89065703971099</v>
      </c>
      <c r="L20" s="657"/>
      <c r="M20" s="736"/>
      <c r="N20" s="580"/>
      <c r="AD20" s="1104" t="str">
        <f t="shared" si="1"/>
        <v>Porto</v>
      </c>
      <c r="AE20" s="1108">
        <f t="shared" si="2"/>
        <v>204.835792569261</v>
      </c>
      <c r="AF20" s="1108">
        <f t="shared" si="3"/>
        <v>207.37</v>
      </c>
      <c r="AG20" s="1108">
        <f t="shared" si="4"/>
        <v>83.987992699287105</v>
      </c>
      <c r="AH20" s="1108">
        <f t="shared" si="0"/>
        <v>83.28</v>
      </c>
      <c r="AI20" s="1107"/>
      <c r="AJ20" s="1107"/>
      <c r="AK20" s="1107"/>
      <c r="AL20" s="1107"/>
      <c r="AM20" s="1104" t="str">
        <f t="shared" si="5"/>
        <v>Porto</v>
      </c>
      <c r="AN20" s="1109">
        <f t="shared" si="6"/>
        <v>83.987992699287105</v>
      </c>
      <c r="AO20" s="1109">
        <f t="shared" si="6"/>
        <v>83.28</v>
      </c>
    </row>
    <row r="21" spans="1:41">
      <c r="A21" s="580"/>
      <c r="B21" s="671"/>
      <c r="C21" s="134" t="s">
        <v>65</v>
      </c>
      <c r="D21" s="588"/>
      <c r="E21" s="459">
        <v>32395</v>
      </c>
      <c r="F21" s="459">
        <v>32365</v>
      </c>
      <c r="G21" s="459">
        <v>32433</v>
      </c>
      <c r="H21" s="459">
        <v>31663</v>
      </c>
      <c r="I21" s="459">
        <v>31562</v>
      </c>
      <c r="J21" s="459">
        <v>31126</v>
      </c>
      <c r="K21" s="1120">
        <v>204.835792569261</v>
      </c>
      <c r="L21" s="657"/>
      <c r="M21" s="736"/>
      <c r="N21" s="580"/>
      <c r="AD21" s="1104" t="str">
        <f t="shared" si="1"/>
        <v>Santarém</v>
      </c>
      <c r="AE21" s="1108">
        <f t="shared" si="2"/>
        <v>209.466598614655</v>
      </c>
      <c r="AF21" s="1108">
        <f t="shared" si="3"/>
        <v>207.37</v>
      </c>
      <c r="AG21" s="1108">
        <f t="shared" si="4"/>
        <v>83.927385334501906</v>
      </c>
      <c r="AH21" s="1108">
        <f t="shared" si="0"/>
        <v>83.28</v>
      </c>
      <c r="AI21" s="1107"/>
      <c r="AJ21" s="1107"/>
      <c r="AK21" s="1107"/>
      <c r="AL21" s="1107"/>
      <c r="AM21" s="1104" t="str">
        <f t="shared" si="5"/>
        <v>Santarém</v>
      </c>
      <c r="AN21" s="1109">
        <f t="shared" si="6"/>
        <v>83.927385334501906</v>
      </c>
      <c r="AO21" s="1109">
        <f t="shared" si="6"/>
        <v>83.28</v>
      </c>
    </row>
    <row r="22" spans="1:41">
      <c r="A22" s="580"/>
      <c r="B22" s="671"/>
      <c r="C22" s="134" t="s">
        <v>83</v>
      </c>
      <c r="D22" s="588"/>
      <c r="E22" s="459">
        <v>2704</v>
      </c>
      <c r="F22" s="459">
        <v>2739</v>
      </c>
      <c r="G22" s="459">
        <v>2803</v>
      </c>
      <c r="H22" s="459">
        <v>2810</v>
      </c>
      <c r="I22" s="459">
        <v>2761</v>
      </c>
      <c r="J22" s="459">
        <v>2746</v>
      </c>
      <c r="K22" s="1120">
        <v>209.466598614655</v>
      </c>
      <c r="L22" s="657"/>
      <c r="M22" s="736"/>
      <c r="N22" s="580"/>
      <c r="AD22" s="1104" t="str">
        <f t="shared" si="1"/>
        <v>Setúbal</v>
      </c>
      <c r="AE22" s="1108">
        <f t="shared" si="2"/>
        <v>216.49315371525799</v>
      </c>
      <c r="AF22" s="1108">
        <f t="shared" si="3"/>
        <v>207.37</v>
      </c>
      <c r="AG22" s="1108">
        <f t="shared" si="4"/>
        <v>86.153543858065106</v>
      </c>
      <c r="AH22" s="1108">
        <f t="shared" si="0"/>
        <v>83.28</v>
      </c>
      <c r="AI22" s="1107"/>
      <c r="AJ22" s="1107"/>
      <c r="AK22" s="1107"/>
      <c r="AL22" s="1107"/>
      <c r="AM22" s="1104" t="str">
        <f t="shared" si="5"/>
        <v>Setúbal</v>
      </c>
      <c r="AN22" s="1109">
        <f t="shared" si="6"/>
        <v>86.153543858065106</v>
      </c>
      <c r="AO22" s="1109">
        <f t="shared" si="6"/>
        <v>83.28</v>
      </c>
    </row>
    <row r="23" spans="1:41">
      <c r="A23" s="580"/>
      <c r="B23" s="671"/>
      <c r="C23" s="134" t="s">
        <v>60</v>
      </c>
      <c r="D23" s="588"/>
      <c r="E23" s="459">
        <v>8619</v>
      </c>
      <c r="F23" s="459">
        <v>8921</v>
      </c>
      <c r="G23" s="459">
        <v>8794</v>
      </c>
      <c r="H23" s="459">
        <v>8943</v>
      </c>
      <c r="I23" s="459">
        <v>9035</v>
      </c>
      <c r="J23" s="459">
        <v>8819</v>
      </c>
      <c r="K23" s="1120">
        <v>216.49315371525799</v>
      </c>
      <c r="L23" s="657"/>
      <c r="M23" s="736"/>
      <c r="N23" s="580"/>
      <c r="AD23" s="1104" t="str">
        <f t="shared" si="1"/>
        <v>Viana do Castelo</v>
      </c>
      <c r="AE23" s="1108">
        <f t="shared" si="2"/>
        <v>184.894261796043</v>
      </c>
      <c r="AF23" s="1108">
        <f t="shared" si="3"/>
        <v>207.37</v>
      </c>
      <c r="AG23" s="1108">
        <f t="shared" si="4"/>
        <v>87.803057462956303</v>
      </c>
      <c r="AH23" s="1108">
        <f t="shared" si="0"/>
        <v>83.28</v>
      </c>
      <c r="AI23" s="1107"/>
      <c r="AJ23" s="1107"/>
      <c r="AK23" s="1107"/>
      <c r="AL23" s="1107"/>
      <c r="AM23" s="1104" t="str">
        <f t="shared" si="5"/>
        <v>Viana do Castelo</v>
      </c>
      <c r="AN23" s="1109">
        <f t="shared" si="6"/>
        <v>87.803057462956303</v>
      </c>
      <c r="AO23" s="1109">
        <f t="shared" si="6"/>
        <v>83.28</v>
      </c>
    </row>
    <row r="24" spans="1:41">
      <c r="A24" s="580"/>
      <c r="B24" s="671"/>
      <c r="C24" s="134" t="s">
        <v>67</v>
      </c>
      <c r="D24" s="588"/>
      <c r="E24" s="459">
        <v>1374</v>
      </c>
      <c r="F24" s="459">
        <v>1389</v>
      </c>
      <c r="G24" s="459">
        <v>1381</v>
      </c>
      <c r="H24" s="459">
        <v>1373</v>
      </c>
      <c r="I24" s="459">
        <v>1361</v>
      </c>
      <c r="J24" s="459">
        <v>1315</v>
      </c>
      <c r="K24" s="1120">
        <v>184.894261796043</v>
      </c>
      <c r="L24" s="657"/>
      <c r="M24" s="736"/>
      <c r="N24" s="580"/>
      <c r="AD24" s="1104" t="str">
        <f t="shared" si="1"/>
        <v>Vila Real</v>
      </c>
      <c r="AE24" s="1108">
        <f t="shared" si="2"/>
        <v>197.59887148594399</v>
      </c>
      <c r="AF24" s="1108">
        <f t="shared" si="3"/>
        <v>207.37</v>
      </c>
      <c r="AG24" s="1108">
        <f t="shared" si="4"/>
        <v>88.112677292263598</v>
      </c>
      <c r="AH24" s="1108">
        <f t="shared" si="0"/>
        <v>83.28</v>
      </c>
      <c r="AI24" s="1107"/>
      <c r="AJ24" s="1107"/>
      <c r="AK24" s="1107"/>
      <c r="AL24" s="1107"/>
      <c r="AM24" s="1104" t="str">
        <f t="shared" si="5"/>
        <v>Vila Real</v>
      </c>
      <c r="AN24" s="1109">
        <f t="shared" si="6"/>
        <v>88.112677292263598</v>
      </c>
      <c r="AO24" s="1109">
        <f t="shared" si="6"/>
        <v>83.28</v>
      </c>
    </row>
    <row r="25" spans="1:41">
      <c r="A25" s="580"/>
      <c r="B25" s="671"/>
      <c r="C25" s="134" t="s">
        <v>69</v>
      </c>
      <c r="D25" s="588"/>
      <c r="E25" s="459">
        <v>2520</v>
      </c>
      <c r="F25" s="459">
        <v>2547</v>
      </c>
      <c r="G25" s="459">
        <v>2526</v>
      </c>
      <c r="H25" s="459">
        <v>2537</v>
      </c>
      <c r="I25" s="459">
        <v>2504</v>
      </c>
      <c r="J25" s="459">
        <v>2491</v>
      </c>
      <c r="K25" s="1120">
        <v>197.59887148594399</v>
      </c>
      <c r="L25" s="657"/>
      <c r="M25" s="736"/>
      <c r="N25" s="580"/>
      <c r="AD25" s="1104" t="str">
        <f t="shared" si="1"/>
        <v>Viseu</v>
      </c>
      <c r="AE25" s="1108">
        <f t="shared" si="2"/>
        <v>196.88632734530901</v>
      </c>
      <c r="AF25" s="1108">
        <f t="shared" si="3"/>
        <v>207.37</v>
      </c>
      <c r="AG25" s="1108">
        <f t="shared" si="4"/>
        <v>81.936673786638195</v>
      </c>
      <c r="AH25" s="1108">
        <f t="shared" si="0"/>
        <v>83.28</v>
      </c>
      <c r="AI25" s="1107"/>
      <c r="AJ25" s="1107"/>
      <c r="AK25" s="1107"/>
      <c r="AL25" s="1107"/>
      <c r="AM25" s="1104" t="str">
        <f t="shared" si="5"/>
        <v>Viseu</v>
      </c>
      <c r="AN25" s="1109">
        <f t="shared" si="6"/>
        <v>81.936673786638195</v>
      </c>
      <c r="AO25" s="1109">
        <f t="shared" si="6"/>
        <v>83.28</v>
      </c>
    </row>
    <row r="26" spans="1:41">
      <c r="A26" s="580"/>
      <c r="B26" s="671"/>
      <c r="C26" s="134" t="s">
        <v>79</v>
      </c>
      <c r="D26" s="588"/>
      <c r="E26" s="459">
        <v>3905</v>
      </c>
      <c r="F26" s="459">
        <v>3909</v>
      </c>
      <c r="G26" s="459">
        <v>3812</v>
      </c>
      <c r="H26" s="459">
        <v>3640</v>
      </c>
      <c r="I26" s="459">
        <v>3568</v>
      </c>
      <c r="J26" s="459">
        <v>3507</v>
      </c>
      <c r="K26" s="1120">
        <v>196.88632734530901</v>
      </c>
      <c r="L26" s="657"/>
      <c r="M26" s="736"/>
      <c r="N26" s="580"/>
      <c r="AD26" s="1104" t="str">
        <f t="shared" si="1"/>
        <v>Açores</v>
      </c>
      <c r="AE26" s="1108">
        <f t="shared" si="2"/>
        <v>222.19581754385999</v>
      </c>
      <c r="AF26" s="1108">
        <f t="shared" si="3"/>
        <v>207.37</v>
      </c>
      <c r="AG26" s="1108">
        <f t="shared" si="4"/>
        <v>65.170122465781603</v>
      </c>
      <c r="AH26" s="1108">
        <f t="shared" si="0"/>
        <v>83.28</v>
      </c>
      <c r="AI26" s="1107"/>
      <c r="AJ26" s="1107"/>
      <c r="AK26" s="1107"/>
      <c r="AL26" s="1107"/>
      <c r="AM26" s="1104" t="str">
        <f t="shared" si="5"/>
        <v>Açores</v>
      </c>
      <c r="AN26" s="1109">
        <f t="shared" si="6"/>
        <v>65.170122465781603</v>
      </c>
      <c r="AO26" s="1109">
        <f t="shared" si="6"/>
        <v>83.28</v>
      </c>
    </row>
    <row r="27" spans="1:41">
      <c r="A27" s="580"/>
      <c r="B27" s="671"/>
      <c r="C27" s="134" t="s">
        <v>145</v>
      </c>
      <c r="D27" s="588"/>
      <c r="E27" s="459">
        <v>5518</v>
      </c>
      <c r="F27" s="459">
        <v>5662</v>
      </c>
      <c r="G27" s="459">
        <v>5768</v>
      </c>
      <c r="H27" s="459">
        <v>5811</v>
      </c>
      <c r="I27" s="459">
        <v>5744</v>
      </c>
      <c r="J27" s="459">
        <v>5705</v>
      </c>
      <c r="K27" s="1120">
        <v>222.19581754385999</v>
      </c>
      <c r="L27" s="657"/>
      <c r="M27" s="736"/>
      <c r="N27" s="580"/>
      <c r="AD27" s="1104" t="str">
        <f>+C28</f>
        <v>Madeira</v>
      </c>
      <c r="AE27" s="1108">
        <f>+K28</f>
        <v>218.896972477064</v>
      </c>
      <c r="AF27" s="1108">
        <f t="shared" si="3"/>
        <v>207.37</v>
      </c>
      <c r="AG27" s="1108">
        <f>+K65</f>
        <v>80.621666370265004</v>
      </c>
      <c r="AH27" s="1108">
        <f t="shared" si="0"/>
        <v>83.28</v>
      </c>
      <c r="AI27" s="1107"/>
      <c r="AJ27" s="1107"/>
      <c r="AK27" s="1107"/>
      <c r="AL27" s="1107"/>
      <c r="AM27" s="1104" t="str">
        <f t="shared" si="5"/>
        <v>Madeira</v>
      </c>
      <c r="AN27" s="1109">
        <f t="shared" si="6"/>
        <v>80.621666370265004</v>
      </c>
      <c r="AO27" s="1109">
        <f t="shared" si="6"/>
        <v>83.28</v>
      </c>
    </row>
    <row r="28" spans="1:41">
      <c r="A28" s="580"/>
      <c r="B28" s="671"/>
      <c r="C28" s="134" t="s">
        <v>146</v>
      </c>
      <c r="D28" s="588"/>
      <c r="E28" s="459">
        <v>1989</v>
      </c>
      <c r="F28" s="459">
        <v>2030</v>
      </c>
      <c r="G28" s="459">
        <v>2085</v>
      </c>
      <c r="H28" s="459">
        <v>2081</v>
      </c>
      <c r="I28" s="459">
        <v>2083</v>
      </c>
      <c r="J28" s="459">
        <v>2071</v>
      </c>
      <c r="K28" s="1120">
        <v>218.896972477064</v>
      </c>
      <c r="L28" s="657"/>
      <c r="M28" s="736"/>
      <c r="N28" s="580"/>
      <c r="AD28" s="1015"/>
      <c r="AE28" s="1093"/>
      <c r="AG28" s="1093"/>
    </row>
    <row r="29" spans="1:41" ht="3.75" customHeight="1">
      <c r="A29" s="580"/>
      <c r="B29" s="671"/>
      <c r="C29" s="134"/>
      <c r="D29" s="588"/>
      <c r="E29" s="459"/>
      <c r="F29" s="459"/>
      <c r="G29" s="459"/>
      <c r="H29" s="459"/>
      <c r="I29" s="459"/>
      <c r="J29" s="459"/>
      <c r="K29" s="460"/>
      <c r="L29" s="657"/>
      <c r="M29" s="736"/>
      <c r="N29" s="580"/>
      <c r="AD29" s="1015"/>
      <c r="AE29" s="1093"/>
      <c r="AG29" s="1093"/>
    </row>
    <row r="30" spans="1:41" ht="15.75" customHeight="1">
      <c r="A30" s="580"/>
      <c r="B30" s="671"/>
      <c r="C30" s="1095"/>
      <c r="D30" s="1096" t="s">
        <v>460</v>
      </c>
      <c r="E30" s="1095"/>
      <c r="F30" s="1095"/>
      <c r="G30" s="1095"/>
      <c r="H30" s="1095"/>
      <c r="I30" s="1097"/>
      <c r="J30" s="1097"/>
      <c r="K30" s="1098"/>
      <c r="L30" s="1098"/>
      <c r="M30" s="1099"/>
      <c r="N30" s="580"/>
      <c r="AD30" s="1015"/>
      <c r="AE30" s="1093"/>
      <c r="AG30" s="1093"/>
    </row>
    <row r="31" spans="1:41">
      <c r="A31" s="580"/>
      <c r="B31" s="1094"/>
      <c r="C31" s="1095"/>
      <c r="D31" s="1095"/>
      <c r="E31" s="1095"/>
      <c r="F31" s="1095"/>
      <c r="G31" s="1095"/>
      <c r="H31" s="1095"/>
      <c r="I31" s="1097"/>
      <c r="J31" s="1097"/>
      <c r="K31" s="1098"/>
      <c r="L31" s="1098"/>
      <c r="M31" s="1099"/>
      <c r="N31" s="580"/>
    </row>
    <row r="32" spans="1:41" ht="12" customHeight="1">
      <c r="A32" s="580"/>
      <c r="B32" s="671"/>
      <c r="C32" s="1095"/>
      <c r="D32" s="1095"/>
      <c r="E32" s="1095"/>
      <c r="F32" s="1095"/>
      <c r="G32" s="1095"/>
      <c r="H32" s="1095"/>
      <c r="I32" s="1097"/>
      <c r="J32" s="1097"/>
      <c r="K32" s="1098"/>
      <c r="L32" s="1098"/>
      <c r="M32" s="1099"/>
      <c r="N32" s="580"/>
    </row>
    <row r="33" spans="1:98" ht="12" customHeight="1">
      <c r="A33" s="580"/>
      <c r="B33" s="671"/>
      <c r="C33" s="1095"/>
      <c r="D33" s="1095"/>
      <c r="E33" s="1095"/>
      <c r="F33" s="1095"/>
      <c r="G33" s="1095"/>
      <c r="H33" s="1095"/>
      <c r="I33" s="1097"/>
      <c r="J33" s="1097"/>
      <c r="K33" s="1098"/>
      <c r="L33" s="1098"/>
      <c r="M33" s="1099"/>
      <c r="N33" s="580"/>
    </row>
    <row r="34" spans="1:98" ht="12" customHeight="1">
      <c r="A34" s="580"/>
      <c r="B34" s="671"/>
      <c r="C34" s="1095"/>
      <c r="D34" s="1095"/>
      <c r="E34" s="1095"/>
      <c r="F34" s="1095"/>
      <c r="G34" s="1095"/>
      <c r="H34" s="1095"/>
      <c r="I34" s="1097"/>
      <c r="J34" s="1097"/>
      <c r="K34" s="1098"/>
      <c r="L34" s="1098"/>
      <c r="M34" s="1099"/>
      <c r="N34" s="580"/>
    </row>
    <row r="35" spans="1:98" ht="12" customHeight="1">
      <c r="A35" s="580"/>
      <c r="B35" s="671"/>
      <c r="C35" s="1095"/>
      <c r="D35" s="1095"/>
      <c r="E35" s="1095"/>
      <c r="F35" s="1095"/>
      <c r="G35" s="1095"/>
      <c r="H35" s="1095"/>
      <c r="I35" s="1097"/>
      <c r="J35" s="1097"/>
      <c r="K35" s="1098"/>
      <c r="L35" s="1098"/>
      <c r="M35" s="1099"/>
      <c r="N35" s="580"/>
    </row>
    <row r="36" spans="1:98" ht="27" customHeight="1">
      <c r="A36" s="580"/>
      <c r="B36" s="671"/>
      <c r="C36" s="1095"/>
      <c r="D36" s="1095"/>
      <c r="E36" s="1095"/>
      <c r="F36" s="1095"/>
      <c r="G36" s="1095"/>
      <c r="H36" s="1095"/>
      <c r="I36" s="1097"/>
      <c r="J36" s="1097"/>
      <c r="K36" s="1098"/>
      <c r="L36" s="1098"/>
      <c r="M36" s="1099"/>
      <c r="N36" s="580"/>
      <c r="AK36" s="610"/>
      <c r="AL36" s="610"/>
      <c r="AM36" s="610"/>
      <c r="AN36" s="610"/>
      <c r="AO36" s="610"/>
      <c r="AP36" s="610"/>
      <c r="AQ36" s="610"/>
      <c r="AR36" s="610"/>
      <c r="AS36" s="610"/>
      <c r="AT36" s="610"/>
      <c r="AU36" s="610"/>
      <c r="AV36" s="610"/>
      <c r="AW36" s="610"/>
      <c r="AX36" s="610"/>
      <c r="AY36" s="610"/>
      <c r="AZ36" s="610"/>
      <c r="BA36" s="610"/>
      <c r="BB36" s="610"/>
      <c r="BC36" s="610"/>
      <c r="BD36" s="610"/>
      <c r="BE36" s="610"/>
      <c r="BF36" s="610"/>
      <c r="BG36" s="610"/>
      <c r="BH36" s="610"/>
      <c r="BI36" s="610"/>
      <c r="BJ36" s="610"/>
      <c r="BK36" s="610"/>
      <c r="BL36" s="610"/>
      <c r="BM36" s="610"/>
      <c r="BN36" s="610"/>
      <c r="BO36" s="610"/>
      <c r="BP36" s="610"/>
      <c r="BQ36" s="610"/>
      <c r="BR36" s="610"/>
      <c r="BS36" s="610"/>
      <c r="BT36" s="610"/>
      <c r="BU36" s="610"/>
      <c r="BV36" s="610"/>
      <c r="BW36" s="610"/>
      <c r="BX36" s="610"/>
      <c r="BY36" s="610"/>
      <c r="BZ36" s="610"/>
      <c r="CA36" s="610"/>
      <c r="CB36" s="610"/>
      <c r="CC36" s="610"/>
      <c r="CD36" s="610"/>
      <c r="CE36" s="610"/>
      <c r="CF36" s="610"/>
      <c r="CG36" s="610"/>
      <c r="CH36" s="610"/>
      <c r="CI36" s="610"/>
      <c r="CJ36" s="610"/>
      <c r="CK36" s="610"/>
      <c r="CL36" s="610"/>
      <c r="CM36" s="610"/>
      <c r="CN36" s="610"/>
      <c r="CO36" s="610"/>
      <c r="CP36" s="610"/>
      <c r="CQ36" s="610"/>
      <c r="CR36" s="610"/>
      <c r="CS36" s="610"/>
      <c r="CT36" s="610"/>
    </row>
    <row r="37" spans="1:98" ht="12" customHeight="1">
      <c r="A37" s="580"/>
      <c r="B37" s="671"/>
      <c r="C37" s="1095"/>
      <c r="D37" s="1095"/>
      <c r="E37" s="1095"/>
      <c r="F37" s="1095"/>
      <c r="G37" s="1095"/>
      <c r="H37" s="1095"/>
      <c r="I37" s="1097"/>
      <c r="J37" s="1097"/>
      <c r="K37" s="1098"/>
      <c r="L37" s="1098"/>
      <c r="M37" s="1099"/>
      <c r="N37" s="580"/>
      <c r="AK37" s="610"/>
      <c r="AL37" s="610"/>
      <c r="AM37" s="610"/>
      <c r="AN37" s="610"/>
      <c r="AO37" s="610"/>
      <c r="AP37" s="610"/>
      <c r="AQ37" s="610"/>
      <c r="AR37" s="610"/>
      <c r="AS37" s="610"/>
      <c r="AT37" s="610"/>
      <c r="AU37" s="610"/>
      <c r="AV37" s="610"/>
      <c r="AW37" s="610"/>
      <c r="AX37" s="610"/>
      <c r="AY37" s="610"/>
      <c r="AZ37" s="610"/>
      <c r="BA37" s="610"/>
      <c r="BB37" s="610"/>
      <c r="BC37" s="610"/>
      <c r="BD37" s="610"/>
      <c r="BE37" s="610"/>
      <c r="BF37" s="610"/>
      <c r="BG37" s="610"/>
      <c r="BH37" s="610"/>
      <c r="BI37" s="610"/>
      <c r="BJ37" s="610"/>
      <c r="BK37" s="610"/>
      <c r="BL37" s="610"/>
      <c r="BM37" s="610"/>
      <c r="BN37" s="610"/>
      <c r="BO37" s="610"/>
      <c r="BP37" s="610"/>
      <c r="BQ37" s="610"/>
      <c r="BR37" s="610"/>
      <c r="BS37" s="610"/>
      <c r="BT37" s="610"/>
      <c r="BU37" s="610"/>
      <c r="BV37" s="610"/>
      <c r="BW37" s="610"/>
      <c r="BX37" s="610"/>
      <c r="BY37" s="610"/>
      <c r="BZ37" s="610"/>
      <c r="CA37" s="610"/>
      <c r="CB37" s="610"/>
      <c r="CC37" s="610"/>
      <c r="CD37" s="610"/>
      <c r="CE37" s="610"/>
      <c r="CF37" s="610"/>
      <c r="CG37" s="610"/>
      <c r="CH37" s="610"/>
      <c r="CI37" s="610"/>
      <c r="CJ37" s="610"/>
      <c r="CK37" s="610"/>
      <c r="CL37" s="610"/>
      <c r="CM37" s="610"/>
      <c r="CN37" s="610"/>
      <c r="CO37" s="610"/>
      <c r="CP37" s="610"/>
      <c r="CQ37" s="610"/>
      <c r="CR37" s="610"/>
      <c r="CS37" s="610"/>
      <c r="CT37" s="610"/>
    </row>
    <row r="38" spans="1:98" ht="12" customHeight="1">
      <c r="A38" s="580"/>
      <c r="B38" s="671"/>
      <c r="C38" s="1095"/>
      <c r="D38" s="1095"/>
      <c r="E38" s="1095"/>
      <c r="F38" s="1095"/>
      <c r="G38" s="1095"/>
      <c r="H38" s="1095"/>
      <c r="I38" s="1097"/>
      <c r="J38" s="1097"/>
      <c r="K38" s="1098"/>
      <c r="L38" s="1098"/>
      <c r="M38" s="1099"/>
      <c r="N38" s="580"/>
      <c r="AK38" s="610"/>
      <c r="AL38" s="610"/>
      <c r="AM38" s="610"/>
      <c r="AN38" s="610"/>
      <c r="AO38" s="610"/>
      <c r="AP38" s="610"/>
      <c r="AQ38" s="610"/>
      <c r="AR38" s="610"/>
      <c r="AS38" s="610"/>
      <c r="AT38" s="610"/>
      <c r="AU38" s="610"/>
      <c r="AV38" s="610"/>
      <c r="AW38" s="610"/>
      <c r="AX38" s="610"/>
      <c r="AY38" s="610"/>
      <c r="AZ38" s="610"/>
      <c r="BA38" s="610"/>
      <c r="BB38" s="610"/>
      <c r="BC38" s="610"/>
      <c r="BD38" s="610"/>
      <c r="BE38" s="610"/>
      <c r="BF38" s="610"/>
      <c r="BG38" s="610"/>
      <c r="BH38" s="610"/>
      <c r="BI38" s="610"/>
      <c r="BJ38" s="610"/>
      <c r="BK38" s="610"/>
      <c r="BL38" s="610"/>
      <c r="BM38" s="610"/>
      <c r="BN38" s="610"/>
      <c r="BO38" s="610"/>
      <c r="BP38" s="610"/>
      <c r="BQ38" s="610"/>
      <c r="BR38" s="610"/>
      <c r="BS38" s="610"/>
      <c r="BT38" s="610"/>
      <c r="BU38" s="610"/>
      <c r="BV38" s="610"/>
      <c r="BW38" s="610"/>
      <c r="BX38" s="610"/>
      <c r="BY38" s="610"/>
      <c r="BZ38" s="610"/>
      <c r="CA38" s="610"/>
      <c r="CB38" s="610"/>
      <c r="CC38" s="610"/>
      <c r="CD38" s="610"/>
      <c r="CE38" s="610"/>
      <c r="CF38" s="610"/>
      <c r="CG38" s="610"/>
      <c r="CH38" s="610"/>
      <c r="CI38" s="610"/>
      <c r="CJ38" s="610"/>
      <c r="CK38" s="610"/>
      <c r="CL38" s="610"/>
      <c r="CM38" s="610"/>
      <c r="CN38" s="610"/>
      <c r="CO38" s="610"/>
      <c r="CP38" s="610"/>
      <c r="CQ38" s="610"/>
      <c r="CR38" s="610"/>
      <c r="CS38" s="610"/>
      <c r="CT38" s="610"/>
    </row>
    <row r="39" spans="1:98" ht="12" customHeight="1">
      <c r="A39" s="580"/>
      <c r="B39" s="671"/>
      <c r="C39" s="1100"/>
      <c r="D39" s="1100"/>
      <c r="E39" s="1100"/>
      <c r="F39" s="1100"/>
      <c r="G39" s="1100"/>
      <c r="H39" s="1100"/>
      <c r="I39" s="1100"/>
      <c r="J39" s="1100"/>
      <c r="K39" s="1101"/>
      <c r="L39" s="1102"/>
      <c r="M39" s="1103"/>
      <c r="N39" s="580"/>
      <c r="AK39" s="610"/>
      <c r="AL39" s="610"/>
      <c r="AM39" s="610"/>
      <c r="AN39" s="610"/>
      <c r="AO39" s="610"/>
      <c r="AP39" s="610"/>
      <c r="AQ39" s="610"/>
      <c r="AR39" s="610"/>
      <c r="AS39" s="610"/>
      <c r="AT39" s="610"/>
      <c r="AU39" s="610"/>
      <c r="AV39" s="610"/>
      <c r="AW39" s="610"/>
      <c r="AX39" s="610"/>
      <c r="AY39" s="610"/>
      <c r="AZ39" s="610"/>
      <c r="BA39" s="610"/>
      <c r="BB39" s="610"/>
      <c r="BC39" s="610"/>
      <c r="BD39" s="610"/>
      <c r="BE39" s="610"/>
      <c r="BF39" s="610"/>
      <c r="BG39" s="610"/>
      <c r="BH39" s="610"/>
      <c r="BI39" s="610"/>
      <c r="BJ39" s="610"/>
      <c r="BK39" s="610"/>
      <c r="BL39" s="610"/>
      <c r="BM39" s="610"/>
      <c r="BN39" s="610"/>
      <c r="BO39" s="610"/>
      <c r="BP39" s="610"/>
      <c r="BQ39" s="610"/>
      <c r="BR39" s="610"/>
      <c r="BS39" s="610"/>
      <c r="BT39" s="610"/>
      <c r="BU39" s="610"/>
      <c r="BV39" s="610"/>
      <c r="BW39" s="610"/>
      <c r="BX39" s="610"/>
      <c r="BY39" s="610"/>
      <c r="BZ39" s="610"/>
      <c r="CA39" s="610"/>
      <c r="CB39" s="610"/>
      <c r="CC39" s="610"/>
      <c r="CD39" s="610"/>
      <c r="CE39" s="610"/>
      <c r="CF39" s="610"/>
      <c r="CG39" s="610"/>
      <c r="CH39" s="610"/>
      <c r="CI39" s="610"/>
      <c r="CJ39" s="610"/>
      <c r="CK39" s="610"/>
      <c r="CL39" s="610"/>
      <c r="CM39" s="610"/>
      <c r="CN39" s="610"/>
      <c r="CO39" s="610"/>
      <c r="CP39" s="610"/>
      <c r="CQ39" s="610"/>
      <c r="CR39" s="610"/>
      <c r="CS39" s="610"/>
      <c r="CT39" s="610"/>
    </row>
    <row r="40" spans="1:98" ht="3.75" customHeight="1" thickBot="1">
      <c r="A40" s="580"/>
      <c r="B40" s="671"/>
      <c r="C40" s="657"/>
      <c r="D40" s="657"/>
      <c r="E40" s="657"/>
      <c r="F40" s="657"/>
      <c r="G40" s="657"/>
      <c r="H40" s="657"/>
      <c r="I40" s="657"/>
      <c r="J40" s="657"/>
      <c r="K40" s="1016"/>
      <c r="L40" s="674"/>
      <c r="M40" s="764"/>
      <c r="N40" s="580"/>
      <c r="AK40" s="610"/>
      <c r="AL40" s="610"/>
      <c r="AM40" s="610"/>
      <c r="AN40" s="610"/>
      <c r="AO40" s="610"/>
      <c r="AP40" s="610"/>
      <c r="AQ40" s="610"/>
      <c r="AR40" s="610"/>
      <c r="AS40" s="610"/>
      <c r="AT40" s="610"/>
      <c r="AU40" s="610"/>
      <c r="AV40" s="610"/>
      <c r="AW40" s="610"/>
      <c r="AX40" s="610"/>
      <c r="AY40" s="610"/>
      <c r="AZ40" s="610"/>
      <c r="BA40" s="610"/>
      <c r="BB40" s="610"/>
      <c r="BC40" s="610"/>
      <c r="BD40" s="610"/>
      <c r="BE40" s="610"/>
      <c r="BF40" s="610"/>
      <c r="BG40" s="610"/>
      <c r="BH40" s="610"/>
      <c r="BI40" s="610"/>
      <c r="BJ40" s="610"/>
      <c r="BK40" s="610"/>
      <c r="BL40" s="610"/>
      <c r="BM40" s="610"/>
      <c r="BN40" s="610"/>
      <c r="BO40" s="610"/>
      <c r="BP40" s="610"/>
      <c r="BQ40" s="610"/>
      <c r="BR40" s="610"/>
      <c r="BS40" s="610"/>
      <c r="BT40" s="610"/>
      <c r="BU40" s="610"/>
      <c r="BV40" s="610"/>
      <c r="BW40" s="610"/>
      <c r="BX40" s="610"/>
      <c r="BY40" s="610"/>
      <c r="BZ40" s="610"/>
      <c r="CA40" s="610"/>
      <c r="CB40" s="610"/>
      <c r="CC40" s="610"/>
      <c r="CD40" s="610"/>
      <c r="CE40" s="610"/>
      <c r="CF40" s="610"/>
      <c r="CG40" s="610"/>
      <c r="CH40" s="610"/>
      <c r="CI40" s="610"/>
      <c r="CJ40" s="610"/>
      <c r="CK40" s="610"/>
      <c r="CL40" s="610"/>
      <c r="CM40" s="610"/>
      <c r="CN40" s="610"/>
      <c r="CO40" s="610"/>
      <c r="CP40" s="610"/>
      <c r="CQ40" s="610"/>
      <c r="CR40" s="610"/>
      <c r="CS40" s="610"/>
      <c r="CT40" s="610"/>
    </row>
    <row r="41" spans="1:98" ht="13.5" customHeight="1" thickBot="1">
      <c r="A41" s="580"/>
      <c r="B41" s="671"/>
      <c r="C41" s="1549" t="s">
        <v>385</v>
      </c>
      <c r="D41" s="1550"/>
      <c r="E41" s="1550"/>
      <c r="F41" s="1550"/>
      <c r="G41" s="1550"/>
      <c r="H41" s="1550"/>
      <c r="I41" s="1550"/>
      <c r="J41" s="1550"/>
      <c r="K41" s="1550"/>
      <c r="L41" s="1551"/>
      <c r="M41" s="764"/>
      <c r="N41" s="580"/>
      <c r="AK41" s="610"/>
      <c r="AL41" s="610"/>
      <c r="AM41" s="610"/>
      <c r="AN41" s="610"/>
      <c r="AO41" s="610"/>
      <c r="AP41" s="610"/>
      <c r="AQ41" s="610"/>
      <c r="AR41" s="610"/>
      <c r="AS41" s="610"/>
      <c r="AT41" s="610"/>
      <c r="AU41" s="610"/>
      <c r="AV41" s="610"/>
      <c r="AW41" s="610"/>
      <c r="AX41" s="610"/>
      <c r="AY41" s="610"/>
      <c r="AZ41" s="610"/>
      <c r="BA41" s="610"/>
      <c r="BB41" s="610"/>
      <c r="BC41" s="610"/>
      <c r="BD41" s="610"/>
      <c r="BE41" s="610"/>
      <c r="BF41" s="610"/>
      <c r="BG41" s="610"/>
      <c r="BH41" s="610"/>
      <c r="BI41" s="610"/>
      <c r="BJ41" s="610"/>
      <c r="BK41" s="610"/>
      <c r="BL41" s="610"/>
      <c r="BM41" s="610"/>
      <c r="BN41" s="610"/>
      <c r="BO41" s="610"/>
      <c r="BP41" s="610"/>
      <c r="BQ41" s="610"/>
      <c r="BR41" s="610"/>
      <c r="BS41" s="610"/>
      <c r="BT41" s="610"/>
      <c r="BU41" s="610"/>
      <c r="BV41" s="610"/>
      <c r="BW41" s="610"/>
      <c r="BX41" s="610"/>
      <c r="BY41" s="610"/>
      <c r="BZ41" s="610"/>
      <c r="CA41" s="610"/>
      <c r="CB41" s="610"/>
      <c r="CC41" s="610"/>
      <c r="CD41" s="610"/>
      <c r="CE41" s="610"/>
      <c r="CF41" s="610"/>
      <c r="CG41" s="610"/>
      <c r="CH41" s="610"/>
      <c r="CI41" s="610"/>
      <c r="CJ41" s="610"/>
      <c r="CK41" s="610"/>
      <c r="CL41" s="610"/>
      <c r="CM41" s="610"/>
      <c r="CN41" s="610"/>
      <c r="CO41" s="610"/>
      <c r="CP41" s="610"/>
      <c r="CQ41" s="610"/>
      <c r="CR41" s="610"/>
      <c r="CS41" s="610"/>
      <c r="CT41" s="610"/>
    </row>
    <row r="42" spans="1:98" s="580" customFormat="1" ht="6.75" customHeight="1">
      <c r="B42" s="671"/>
      <c r="C42" s="1425" t="s">
        <v>148</v>
      </c>
      <c r="D42" s="1425"/>
      <c r="E42" s="1017"/>
      <c r="F42" s="1017"/>
      <c r="G42" s="1017"/>
      <c r="H42" s="1017"/>
      <c r="I42" s="1017"/>
      <c r="J42" s="1017"/>
      <c r="K42" s="1018"/>
      <c r="L42" s="1018"/>
      <c r="M42" s="764"/>
      <c r="O42" s="585"/>
      <c r="P42" s="585"/>
      <c r="Q42" s="585"/>
      <c r="R42" s="585"/>
      <c r="S42" s="585"/>
      <c r="T42" s="585"/>
      <c r="U42" s="585"/>
      <c r="V42" s="585"/>
      <c r="W42" s="585"/>
      <c r="X42" s="585"/>
      <c r="Y42" s="585"/>
      <c r="Z42" s="585"/>
      <c r="AA42" s="585"/>
      <c r="AB42" s="585"/>
      <c r="AC42" s="585"/>
      <c r="AD42" s="585"/>
      <c r="AE42" s="585"/>
      <c r="AF42" s="585"/>
      <c r="AG42" s="585"/>
      <c r="AH42" s="585"/>
      <c r="AI42" s="585"/>
      <c r="AJ42" s="585"/>
      <c r="AK42" s="610"/>
      <c r="AL42" s="610"/>
      <c r="AM42" s="610"/>
      <c r="AN42" s="610"/>
      <c r="AO42" s="610"/>
      <c r="AP42" s="610"/>
      <c r="AQ42" s="610"/>
      <c r="AR42" s="610"/>
      <c r="AS42" s="610"/>
      <c r="AT42" s="610"/>
      <c r="AU42" s="610"/>
      <c r="AV42" s="610"/>
      <c r="AW42" s="610"/>
      <c r="AX42" s="610"/>
      <c r="AY42" s="610"/>
      <c r="AZ42" s="610"/>
      <c r="BA42" s="610"/>
      <c r="BB42" s="610"/>
      <c r="BC42" s="610"/>
      <c r="BD42" s="610"/>
      <c r="BE42" s="610"/>
      <c r="BF42" s="610"/>
      <c r="BG42" s="610"/>
      <c r="BH42" s="610"/>
      <c r="BI42" s="610"/>
      <c r="BJ42" s="610"/>
      <c r="BK42" s="610"/>
      <c r="BL42" s="610"/>
      <c r="BM42" s="610"/>
      <c r="BN42" s="610"/>
      <c r="BO42" s="610"/>
      <c r="BP42" s="610"/>
      <c r="BQ42" s="610"/>
      <c r="BR42" s="610"/>
      <c r="BS42" s="610"/>
      <c r="BT42" s="610"/>
      <c r="BU42" s="610"/>
      <c r="BV42" s="610"/>
      <c r="BW42" s="610"/>
      <c r="BX42" s="610"/>
      <c r="BY42" s="610"/>
      <c r="BZ42" s="610"/>
      <c r="CA42" s="610"/>
      <c r="CB42" s="610"/>
      <c r="CC42" s="610"/>
      <c r="CD42" s="610"/>
      <c r="CE42" s="610"/>
      <c r="CF42" s="610"/>
      <c r="CG42" s="610"/>
      <c r="CH42" s="610"/>
      <c r="CI42" s="610"/>
      <c r="CJ42" s="610"/>
      <c r="CK42" s="610"/>
      <c r="CL42" s="610"/>
      <c r="CM42" s="610"/>
      <c r="CN42" s="610"/>
      <c r="CO42" s="610"/>
      <c r="CP42" s="610"/>
      <c r="CQ42" s="610"/>
      <c r="CR42" s="610"/>
      <c r="CS42" s="610"/>
      <c r="CT42" s="610"/>
    </row>
    <row r="43" spans="1:98" ht="13.5" customHeight="1">
      <c r="A43" s="580"/>
      <c r="B43" s="671"/>
      <c r="C43" s="1425"/>
      <c r="D43" s="1425"/>
      <c r="E43" s="1546">
        <v>2013</v>
      </c>
      <c r="F43" s="1546"/>
      <c r="G43" s="1546"/>
      <c r="H43" s="1546"/>
      <c r="I43" s="1546"/>
      <c r="J43" s="1546"/>
      <c r="K43" s="1552" t="str">
        <f xml:space="preserve"> CONCATENATE("valor médio de ",J7,E6)</f>
        <v>valor médio de ago.2013</v>
      </c>
      <c r="L43" s="598"/>
      <c r="M43" s="590"/>
      <c r="N43" s="580"/>
      <c r="AK43" s="610"/>
      <c r="AL43" s="610"/>
      <c r="AM43" s="610"/>
      <c r="AN43" s="610"/>
      <c r="AO43" s="610"/>
      <c r="AP43" s="610"/>
      <c r="AQ43" s="610"/>
      <c r="AR43" s="610"/>
      <c r="AS43" s="610"/>
      <c r="AT43" s="610"/>
      <c r="AU43" s="610"/>
      <c r="AV43" s="610"/>
      <c r="AW43" s="610"/>
      <c r="AX43" s="610"/>
      <c r="AY43" s="610"/>
      <c r="AZ43" s="610"/>
      <c r="BA43" s="610"/>
      <c r="BB43" s="610"/>
      <c r="BC43" s="610"/>
      <c r="BD43" s="610"/>
      <c r="BE43" s="610"/>
      <c r="BF43" s="610"/>
      <c r="BG43" s="610"/>
      <c r="BH43" s="610"/>
      <c r="BI43" s="610"/>
      <c r="BJ43" s="610"/>
      <c r="BK43" s="610"/>
      <c r="BL43" s="610"/>
      <c r="BM43" s="610"/>
      <c r="BN43" s="610"/>
      <c r="BO43" s="610"/>
      <c r="BP43" s="610"/>
      <c r="BQ43" s="610"/>
      <c r="BR43" s="610"/>
      <c r="BS43" s="610"/>
      <c r="BT43" s="610"/>
      <c r="BU43" s="610"/>
      <c r="BV43" s="610"/>
      <c r="BW43" s="610"/>
      <c r="BX43" s="610"/>
      <c r="BY43" s="610"/>
      <c r="BZ43" s="610"/>
      <c r="CA43" s="610"/>
      <c r="CB43" s="610"/>
      <c r="CC43" s="610"/>
      <c r="CD43" s="610"/>
      <c r="CE43" s="610"/>
      <c r="CF43" s="610"/>
      <c r="CG43" s="610"/>
      <c r="CH43" s="610"/>
      <c r="CI43" s="610"/>
      <c r="CJ43" s="610"/>
      <c r="CK43" s="610"/>
      <c r="CL43" s="610"/>
      <c r="CM43" s="610"/>
      <c r="CN43" s="610"/>
      <c r="CO43" s="610"/>
      <c r="CP43" s="610"/>
      <c r="CQ43" s="610"/>
      <c r="CR43" s="610"/>
      <c r="CS43" s="610"/>
      <c r="CT43" s="610"/>
    </row>
    <row r="44" spans="1:98" ht="13.5" customHeight="1">
      <c r="A44" s="580"/>
      <c r="B44" s="671"/>
      <c r="C44" s="595"/>
      <c r="D44" s="595"/>
      <c r="E44" s="557" t="str">
        <f t="shared" ref="E44:J44" si="7">+E7</f>
        <v>mar.</v>
      </c>
      <c r="F44" s="557" t="str">
        <f t="shared" si="7"/>
        <v>abr.</v>
      </c>
      <c r="G44" s="557" t="str">
        <f t="shared" si="7"/>
        <v>mai.</v>
      </c>
      <c r="H44" s="557" t="str">
        <f t="shared" si="7"/>
        <v>jun.</v>
      </c>
      <c r="I44" s="557" t="str">
        <f t="shared" si="7"/>
        <v>jul.</v>
      </c>
      <c r="J44" s="557" t="str">
        <f t="shared" si="7"/>
        <v>ago.</v>
      </c>
      <c r="K44" s="1553" t="e">
        <f xml:space="preserve"> CONCATENATE("valor médio de ",#REF!,#REF!)</f>
        <v>#REF!</v>
      </c>
      <c r="L44" s="598"/>
      <c r="M44" s="764"/>
      <c r="N44" s="580"/>
      <c r="AK44" s="610"/>
      <c r="AL44" s="610"/>
      <c r="AM44" s="610"/>
      <c r="AN44" s="610"/>
      <c r="AO44" s="610"/>
      <c r="AP44" s="610"/>
      <c r="AQ44" s="610"/>
      <c r="AR44" s="610"/>
      <c r="AS44" s="610"/>
      <c r="AT44" s="610"/>
      <c r="AU44" s="610"/>
      <c r="AV44" s="610"/>
      <c r="AW44" s="610"/>
      <c r="AX44" s="610"/>
      <c r="AY44" s="610"/>
      <c r="AZ44" s="610"/>
      <c r="BA44" s="610"/>
      <c r="BB44" s="610"/>
      <c r="BC44" s="610"/>
      <c r="BD44" s="610"/>
      <c r="BE44" s="610"/>
      <c r="BF44" s="610"/>
      <c r="BG44" s="610"/>
      <c r="BH44" s="610"/>
      <c r="BI44" s="610"/>
      <c r="BJ44" s="610"/>
      <c r="BK44" s="610"/>
      <c r="BL44" s="610"/>
      <c r="BM44" s="610"/>
      <c r="BN44" s="610"/>
      <c r="BO44" s="610"/>
      <c r="BP44" s="610"/>
      <c r="BQ44" s="610"/>
      <c r="BR44" s="610"/>
      <c r="BS44" s="610"/>
      <c r="BT44" s="610"/>
      <c r="BU44" s="610"/>
      <c r="BV44" s="610"/>
      <c r="BW44" s="610"/>
      <c r="BX44" s="610"/>
      <c r="BY44" s="610"/>
      <c r="BZ44" s="610"/>
      <c r="CA44" s="610"/>
      <c r="CB44" s="610"/>
      <c r="CC44" s="610"/>
      <c r="CD44" s="610"/>
      <c r="CE44" s="610"/>
      <c r="CF44" s="610"/>
      <c r="CG44" s="610"/>
      <c r="CH44" s="610"/>
      <c r="CI44" s="610"/>
      <c r="CJ44" s="610"/>
      <c r="CK44" s="610"/>
      <c r="CL44" s="610"/>
      <c r="CM44" s="610"/>
      <c r="CN44" s="610"/>
      <c r="CO44" s="610"/>
      <c r="CP44" s="610"/>
      <c r="CQ44" s="610"/>
      <c r="CR44" s="610"/>
      <c r="CS44" s="610"/>
      <c r="CT44" s="610"/>
    </row>
    <row r="45" spans="1:98" s="603" customFormat="1" ht="14.25" customHeight="1">
      <c r="A45" s="600"/>
      <c r="B45" s="1019"/>
      <c r="C45" s="1006" t="s">
        <v>70</v>
      </c>
      <c r="D45" s="700"/>
      <c r="E45" s="519">
        <v>275226</v>
      </c>
      <c r="F45" s="519">
        <v>272368</v>
      </c>
      <c r="G45" s="519">
        <v>271671</v>
      </c>
      <c r="H45" s="519">
        <v>271026</v>
      </c>
      <c r="I45" s="519">
        <v>269620</v>
      </c>
      <c r="J45" s="519">
        <v>265303</v>
      </c>
      <c r="K45" s="1121">
        <v>83.28</v>
      </c>
      <c r="L45" s="462"/>
      <c r="M45" s="1020"/>
      <c r="N45" s="600"/>
      <c r="O45" s="585"/>
      <c r="P45" s="585"/>
      <c r="Q45" s="585"/>
      <c r="R45" s="585"/>
      <c r="S45" s="585"/>
      <c r="T45" s="585"/>
      <c r="U45" s="585"/>
      <c r="V45" s="585"/>
      <c r="W45" s="585"/>
      <c r="X45" s="585"/>
      <c r="Y45" s="585"/>
      <c r="Z45" s="585"/>
      <c r="AA45" s="585"/>
      <c r="AB45" s="585"/>
      <c r="AC45" s="585"/>
      <c r="AD45" s="585"/>
      <c r="AE45" s="585"/>
      <c r="AF45" s="585"/>
      <c r="AG45" s="585"/>
      <c r="AH45" s="585"/>
      <c r="AI45" s="585"/>
      <c r="AJ45" s="585"/>
      <c r="AK45" s="610"/>
      <c r="AL45" s="610"/>
      <c r="AM45" s="610"/>
      <c r="AN45" s="1116"/>
      <c r="AO45" s="1116"/>
      <c r="AP45" s="1116"/>
      <c r="AQ45" s="1116"/>
      <c r="AR45" s="1116"/>
      <c r="AS45" s="1116"/>
      <c r="AT45" s="1116"/>
      <c r="AU45" s="1116"/>
      <c r="AV45" s="1116"/>
      <c r="AW45" s="1116"/>
      <c r="AX45" s="1116"/>
      <c r="AY45" s="1116"/>
      <c r="AZ45" s="1116"/>
      <c r="BA45" s="1116"/>
      <c r="BB45" s="1116"/>
      <c r="BC45" s="1116"/>
      <c r="BD45" s="1116"/>
      <c r="BE45" s="1116"/>
      <c r="BF45" s="1116"/>
      <c r="BG45" s="1116"/>
      <c r="BH45" s="1116"/>
      <c r="BI45" s="1116"/>
      <c r="BJ45" s="1116"/>
      <c r="BK45" s="1116"/>
      <c r="BL45" s="1116"/>
      <c r="BM45" s="1116"/>
      <c r="BN45" s="1116"/>
      <c r="BO45" s="1116"/>
      <c r="BP45" s="1116"/>
      <c r="BQ45" s="1116"/>
      <c r="BR45" s="1116"/>
      <c r="BS45" s="1116"/>
      <c r="BT45" s="1116"/>
      <c r="BU45" s="1116"/>
      <c r="BV45" s="1116"/>
      <c r="BW45" s="1116"/>
      <c r="BX45" s="1116"/>
      <c r="BY45" s="1116"/>
      <c r="BZ45" s="1116"/>
      <c r="CA45" s="1116"/>
      <c r="CB45" s="1116"/>
      <c r="CC45" s="1116"/>
      <c r="CD45" s="1116"/>
      <c r="CE45" s="1116"/>
      <c r="CF45" s="1116"/>
      <c r="CG45" s="1116"/>
      <c r="CH45" s="1116"/>
      <c r="CI45" s="1116"/>
      <c r="CJ45" s="1116"/>
      <c r="CK45" s="1116"/>
      <c r="CL45" s="1116"/>
      <c r="CM45" s="1116"/>
      <c r="CN45" s="1116"/>
      <c r="CO45" s="1116"/>
      <c r="CP45" s="1116"/>
      <c r="CQ45" s="1116"/>
      <c r="CR45" s="1116"/>
      <c r="CS45" s="1116"/>
      <c r="CT45" s="1116"/>
    </row>
    <row r="46" spans="1:98" ht="15" customHeight="1">
      <c r="A46" s="580"/>
      <c r="B46" s="671"/>
      <c r="C46" s="134" t="s">
        <v>64</v>
      </c>
      <c r="D46" s="588"/>
      <c r="E46" s="459">
        <v>11888</v>
      </c>
      <c r="F46" s="459">
        <v>11685</v>
      </c>
      <c r="G46" s="459">
        <v>11770</v>
      </c>
      <c r="H46" s="459">
        <v>11987</v>
      </c>
      <c r="I46" s="459">
        <v>11885</v>
      </c>
      <c r="J46" s="459">
        <v>11808</v>
      </c>
      <c r="K46" s="1122">
        <v>86.6698669344715</v>
      </c>
      <c r="L46" s="462"/>
      <c r="M46" s="764"/>
      <c r="N46" s="580"/>
      <c r="AK46" s="610"/>
      <c r="AL46" s="610"/>
      <c r="AM46" s="610"/>
      <c r="AN46" s="610"/>
      <c r="AO46" s="610"/>
      <c r="AP46" s="610"/>
      <c r="AQ46" s="610"/>
      <c r="AR46" s="610"/>
      <c r="AS46" s="610"/>
      <c r="AT46" s="610"/>
      <c r="AU46" s="610"/>
      <c r="AV46" s="610"/>
      <c r="AW46" s="610"/>
      <c r="AX46" s="610"/>
      <c r="AY46" s="610"/>
      <c r="AZ46" s="610"/>
      <c r="BA46" s="610"/>
      <c r="BB46" s="610"/>
      <c r="BC46" s="610"/>
      <c r="BD46" s="610"/>
      <c r="BE46" s="610"/>
      <c r="BF46" s="610"/>
      <c r="BG46" s="610"/>
      <c r="BH46" s="610"/>
      <c r="BI46" s="610"/>
      <c r="BJ46" s="610"/>
      <c r="BK46" s="610"/>
      <c r="BL46" s="610"/>
      <c r="BM46" s="610"/>
      <c r="BN46" s="610"/>
      <c r="BO46" s="610"/>
      <c r="BP46" s="610"/>
      <c r="BQ46" s="610"/>
      <c r="BR46" s="610"/>
      <c r="BS46" s="610"/>
      <c r="BT46" s="610"/>
      <c r="BU46" s="610"/>
      <c r="BV46" s="610"/>
      <c r="BW46" s="610"/>
      <c r="BX46" s="610"/>
      <c r="BY46" s="610"/>
      <c r="BZ46" s="610"/>
      <c r="CA46" s="610"/>
      <c r="CB46" s="610"/>
      <c r="CC46" s="610"/>
      <c r="CD46" s="610"/>
      <c r="CE46" s="610"/>
      <c r="CF46" s="610"/>
      <c r="CG46" s="610"/>
      <c r="CH46" s="610"/>
      <c r="CI46" s="610"/>
      <c r="CJ46" s="610"/>
      <c r="CK46" s="610"/>
      <c r="CL46" s="610"/>
      <c r="CM46" s="610"/>
      <c r="CN46" s="610"/>
      <c r="CO46" s="610"/>
      <c r="CP46" s="610"/>
      <c r="CQ46" s="610"/>
      <c r="CR46" s="610"/>
      <c r="CS46" s="610"/>
      <c r="CT46" s="610"/>
    </row>
    <row r="47" spans="1:98" ht="11.65" customHeight="1">
      <c r="A47" s="580"/>
      <c r="B47" s="671"/>
      <c r="C47" s="134" t="s">
        <v>57</v>
      </c>
      <c r="D47" s="588"/>
      <c r="E47" s="459">
        <v>5310</v>
      </c>
      <c r="F47" s="459">
        <v>5118</v>
      </c>
      <c r="G47" s="459">
        <v>5128</v>
      </c>
      <c r="H47" s="459">
        <v>5143</v>
      </c>
      <c r="I47" s="459">
        <v>5116</v>
      </c>
      <c r="J47" s="459">
        <v>5131</v>
      </c>
      <c r="K47" s="1122">
        <v>84.320926138538098</v>
      </c>
      <c r="L47" s="462"/>
      <c r="M47" s="764"/>
      <c r="N47" s="580"/>
      <c r="AK47" s="610"/>
      <c r="AL47" s="610"/>
      <c r="AM47" s="610"/>
      <c r="AN47" s="610"/>
      <c r="AO47" s="610"/>
      <c r="AP47" s="610"/>
      <c r="AQ47" s="610"/>
      <c r="AR47" s="610"/>
      <c r="AS47" s="610"/>
      <c r="AT47" s="610"/>
      <c r="AU47" s="610"/>
      <c r="AV47" s="610"/>
      <c r="AW47" s="610"/>
      <c r="AX47" s="610"/>
      <c r="AY47" s="610"/>
      <c r="AZ47" s="610"/>
      <c r="BA47" s="610"/>
      <c r="BB47" s="610"/>
      <c r="BC47" s="610"/>
      <c r="BD47" s="610"/>
      <c r="BE47" s="610"/>
      <c r="BF47" s="610"/>
      <c r="BG47" s="610"/>
      <c r="BH47" s="610"/>
      <c r="BI47" s="610"/>
      <c r="BJ47" s="610"/>
      <c r="BK47" s="610"/>
      <c r="BL47" s="610"/>
      <c r="BM47" s="610"/>
      <c r="BN47" s="610"/>
      <c r="BO47" s="610"/>
      <c r="BP47" s="610"/>
      <c r="BQ47" s="610"/>
      <c r="BR47" s="610"/>
      <c r="BS47" s="610"/>
      <c r="BT47" s="610"/>
      <c r="BU47" s="610"/>
      <c r="BV47" s="610"/>
      <c r="BW47" s="610"/>
      <c r="BX47" s="610"/>
      <c r="BY47" s="610"/>
      <c r="BZ47" s="610"/>
      <c r="CA47" s="610"/>
      <c r="CB47" s="610"/>
      <c r="CC47" s="610"/>
      <c r="CD47" s="610"/>
      <c r="CE47" s="610"/>
      <c r="CF47" s="610"/>
      <c r="CG47" s="610"/>
      <c r="CH47" s="610"/>
      <c r="CI47" s="610"/>
      <c r="CJ47" s="610"/>
      <c r="CK47" s="610"/>
      <c r="CL47" s="610"/>
      <c r="CM47" s="610"/>
      <c r="CN47" s="610"/>
      <c r="CO47" s="610"/>
      <c r="CP47" s="610"/>
      <c r="CQ47" s="610"/>
      <c r="CR47" s="610"/>
      <c r="CS47" s="610"/>
      <c r="CT47" s="610"/>
    </row>
    <row r="48" spans="1:98" ht="11.65" customHeight="1">
      <c r="A48" s="580"/>
      <c r="B48" s="671"/>
      <c r="C48" s="134" t="s">
        <v>66</v>
      </c>
      <c r="D48" s="588"/>
      <c r="E48" s="459">
        <v>11368</v>
      </c>
      <c r="F48" s="459">
        <v>10867</v>
      </c>
      <c r="G48" s="459">
        <v>10909</v>
      </c>
      <c r="H48" s="459">
        <v>10661</v>
      </c>
      <c r="I48" s="459">
        <v>10589</v>
      </c>
      <c r="J48" s="459">
        <v>10522</v>
      </c>
      <c r="K48" s="1122">
        <v>83.889937363575996</v>
      </c>
      <c r="L48" s="462"/>
      <c r="M48" s="764"/>
      <c r="N48" s="580"/>
      <c r="AK48" s="610"/>
      <c r="AL48" s="610"/>
      <c r="AM48" s="610"/>
      <c r="AN48" s="610"/>
      <c r="AO48" s="610"/>
      <c r="AP48" s="610"/>
      <c r="AQ48" s="610"/>
      <c r="AR48" s="610"/>
      <c r="AS48" s="610"/>
      <c r="AT48" s="610"/>
      <c r="AU48" s="610"/>
      <c r="AV48" s="610"/>
      <c r="AW48" s="610"/>
      <c r="AX48" s="610"/>
      <c r="AY48" s="610"/>
      <c r="AZ48" s="610"/>
      <c r="BA48" s="610"/>
      <c r="BB48" s="610"/>
      <c r="BC48" s="610"/>
      <c r="BD48" s="610"/>
      <c r="BE48" s="610"/>
      <c r="BF48" s="610"/>
      <c r="BG48" s="610"/>
      <c r="BH48" s="610"/>
      <c r="BI48" s="610"/>
      <c r="BJ48" s="610"/>
      <c r="BK48" s="610"/>
      <c r="BL48" s="610"/>
      <c r="BM48" s="610"/>
      <c r="BN48" s="610"/>
      <c r="BO48" s="610"/>
      <c r="BP48" s="610"/>
      <c r="BQ48" s="610"/>
      <c r="BR48" s="610"/>
      <c r="BS48" s="610"/>
      <c r="BT48" s="610"/>
      <c r="BU48" s="610"/>
      <c r="BV48" s="610"/>
      <c r="BW48" s="610"/>
      <c r="BX48" s="610"/>
      <c r="BY48" s="610"/>
      <c r="BZ48" s="610"/>
      <c r="CA48" s="610"/>
      <c r="CB48" s="610"/>
      <c r="CC48" s="610"/>
      <c r="CD48" s="610"/>
      <c r="CE48" s="610"/>
      <c r="CF48" s="610"/>
      <c r="CG48" s="610"/>
      <c r="CH48" s="610"/>
      <c r="CI48" s="610"/>
      <c r="CJ48" s="610"/>
      <c r="CK48" s="610"/>
      <c r="CL48" s="610"/>
      <c r="CM48" s="610"/>
      <c r="CN48" s="610"/>
      <c r="CO48" s="610"/>
      <c r="CP48" s="610"/>
      <c r="CQ48" s="610"/>
      <c r="CR48" s="610"/>
      <c r="CS48" s="610"/>
      <c r="CT48" s="610"/>
    </row>
    <row r="49" spans="1:98" ht="11.65" customHeight="1">
      <c r="A49" s="580"/>
      <c r="B49" s="671"/>
      <c r="C49" s="134" t="s">
        <v>68</v>
      </c>
      <c r="D49" s="588"/>
      <c r="E49" s="459">
        <v>1995</v>
      </c>
      <c r="F49" s="459">
        <v>1958</v>
      </c>
      <c r="G49" s="459">
        <v>1908</v>
      </c>
      <c r="H49" s="459">
        <v>1899</v>
      </c>
      <c r="I49" s="459">
        <v>1894</v>
      </c>
      <c r="J49" s="459">
        <v>1909</v>
      </c>
      <c r="K49" s="1122">
        <v>91.952115183246093</v>
      </c>
      <c r="L49" s="1021"/>
      <c r="M49" s="580"/>
      <c r="N49" s="580"/>
      <c r="AK49" s="610"/>
      <c r="AL49" s="610"/>
      <c r="AM49" s="610"/>
      <c r="AN49" s="610"/>
      <c r="AO49" s="610"/>
      <c r="AP49" s="610"/>
      <c r="AQ49" s="610"/>
      <c r="AR49" s="610"/>
      <c r="AS49" s="610"/>
      <c r="AT49" s="610"/>
      <c r="AU49" s="610"/>
      <c r="AV49" s="610"/>
      <c r="AW49" s="610"/>
      <c r="AX49" s="610"/>
      <c r="AY49" s="610"/>
      <c r="AZ49" s="610"/>
      <c r="BA49" s="610"/>
      <c r="BB49" s="610"/>
      <c r="BC49" s="610"/>
      <c r="BD49" s="610"/>
      <c r="BE49" s="610"/>
      <c r="BF49" s="610"/>
      <c r="BG49" s="610"/>
      <c r="BH49" s="610"/>
      <c r="BI49" s="610"/>
      <c r="BJ49" s="610"/>
      <c r="BK49" s="610"/>
      <c r="BL49" s="610"/>
      <c r="BM49" s="610"/>
      <c r="BN49" s="610"/>
      <c r="BO49" s="610"/>
      <c r="BP49" s="610"/>
      <c r="BQ49" s="610"/>
      <c r="BR49" s="610"/>
      <c r="BS49" s="610"/>
      <c r="BT49" s="610"/>
      <c r="BU49" s="610"/>
      <c r="BV49" s="610"/>
      <c r="BW49" s="610"/>
      <c r="BX49" s="610"/>
      <c r="BY49" s="610"/>
      <c r="BZ49" s="610"/>
      <c r="CA49" s="610"/>
      <c r="CB49" s="610"/>
      <c r="CC49" s="610"/>
      <c r="CD49" s="610"/>
      <c r="CE49" s="610"/>
      <c r="CF49" s="610"/>
      <c r="CG49" s="610"/>
      <c r="CH49" s="610"/>
      <c r="CI49" s="610"/>
      <c r="CJ49" s="610"/>
      <c r="CK49" s="610"/>
      <c r="CL49" s="610"/>
      <c r="CM49" s="610"/>
      <c r="CN49" s="610"/>
      <c r="CO49" s="610"/>
      <c r="CP49" s="610"/>
      <c r="CQ49" s="610"/>
      <c r="CR49" s="610"/>
      <c r="CS49" s="610"/>
      <c r="CT49" s="610"/>
    </row>
    <row r="50" spans="1:98" ht="11.65" customHeight="1">
      <c r="A50" s="580"/>
      <c r="B50" s="671"/>
      <c r="C50" s="134" t="s">
        <v>77</v>
      </c>
      <c r="D50" s="588"/>
      <c r="E50" s="459">
        <v>3819</v>
      </c>
      <c r="F50" s="459">
        <v>3880</v>
      </c>
      <c r="G50" s="459">
        <v>3866</v>
      </c>
      <c r="H50" s="459">
        <v>3832</v>
      </c>
      <c r="I50" s="459">
        <v>3811</v>
      </c>
      <c r="J50" s="459">
        <v>3865</v>
      </c>
      <c r="K50" s="1122">
        <v>79.784998714322398</v>
      </c>
      <c r="L50" s="1021"/>
      <c r="M50" s="580"/>
      <c r="N50" s="580"/>
      <c r="AK50" s="610"/>
      <c r="AL50" s="610"/>
      <c r="AM50" s="610"/>
      <c r="AN50" s="610"/>
      <c r="AO50" s="610"/>
      <c r="AP50" s="610"/>
      <c r="AQ50" s="610"/>
      <c r="AR50" s="610"/>
      <c r="AS50" s="610"/>
      <c r="AT50" s="610"/>
      <c r="AU50" s="610"/>
      <c r="AV50" s="610"/>
      <c r="AW50" s="610"/>
      <c r="AX50" s="610"/>
      <c r="AY50" s="610"/>
      <c r="AZ50" s="610"/>
      <c r="BA50" s="610"/>
      <c r="BB50" s="610"/>
      <c r="BC50" s="610"/>
      <c r="BD50" s="610"/>
      <c r="BE50" s="610"/>
      <c r="BF50" s="610"/>
      <c r="BG50" s="610"/>
      <c r="BH50" s="610"/>
      <c r="BI50" s="610"/>
      <c r="BJ50" s="610"/>
      <c r="BK50" s="610"/>
      <c r="BL50" s="610"/>
      <c r="BM50" s="610"/>
      <c r="BN50" s="610"/>
      <c r="BO50" s="610"/>
      <c r="BP50" s="610"/>
      <c r="BQ50" s="610"/>
      <c r="BR50" s="610"/>
      <c r="BS50" s="610"/>
      <c r="BT50" s="610"/>
      <c r="BU50" s="610"/>
      <c r="BV50" s="610"/>
      <c r="BW50" s="610"/>
      <c r="BX50" s="610"/>
      <c r="BY50" s="610"/>
      <c r="BZ50" s="610"/>
      <c r="CA50" s="610"/>
      <c r="CB50" s="610"/>
      <c r="CC50" s="610"/>
      <c r="CD50" s="610"/>
      <c r="CE50" s="610"/>
      <c r="CF50" s="610"/>
      <c r="CG50" s="610"/>
      <c r="CH50" s="610"/>
      <c r="CI50" s="610"/>
      <c r="CJ50" s="610"/>
      <c r="CK50" s="610"/>
      <c r="CL50" s="610"/>
      <c r="CM50" s="610"/>
      <c r="CN50" s="610"/>
      <c r="CO50" s="610"/>
      <c r="CP50" s="610"/>
      <c r="CQ50" s="610"/>
      <c r="CR50" s="610"/>
      <c r="CS50" s="610"/>
      <c r="CT50" s="610"/>
    </row>
    <row r="51" spans="1:98" ht="11.65" customHeight="1">
      <c r="A51" s="580"/>
      <c r="B51" s="671"/>
      <c r="C51" s="134" t="s">
        <v>63</v>
      </c>
      <c r="D51" s="588"/>
      <c r="E51" s="459">
        <v>8455</v>
      </c>
      <c r="F51" s="459">
        <v>7974</v>
      </c>
      <c r="G51" s="459">
        <v>8057</v>
      </c>
      <c r="H51" s="459">
        <v>8231</v>
      </c>
      <c r="I51" s="459">
        <v>8180</v>
      </c>
      <c r="J51" s="459">
        <v>8008</v>
      </c>
      <c r="K51" s="1122">
        <v>90.850578594487203</v>
      </c>
      <c r="L51" s="1021"/>
      <c r="M51" s="580"/>
      <c r="N51" s="580"/>
      <c r="AK51" s="610"/>
      <c r="AL51" s="610"/>
      <c r="AM51" s="610"/>
      <c r="AN51" s="610"/>
      <c r="AO51" s="610"/>
      <c r="AP51" s="610"/>
      <c r="AQ51" s="610"/>
      <c r="AR51" s="610"/>
      <c r="AS51" s="610"/>
      <c r="AT51" s="610"/>
      <c r="AU51" s="610"/>
      <c r="AV51" s="610"/>
      <c r="AW51" s="610"/>
      <c r="AX51" s="610"/>
      <c r="AY51" s="610"/>
      <c r="AZ51" s="610"/>
      <c r="BA51" s="610"/>
      <c r="BB51" s="610"/>
      <c r="BC51" s="610"/>
      <c r="BD51" s="610"/>
      <c r="BE51" s="610"/>
      <c r="BF51" s="610"/>
      <c r="BG51" s="610"/>
      <c r="BH51" s="610"/>
      <c r="BI51" s="610"/>
      <c r="BJ51" s="610"/>
      <c r="BK51" s="610"/>
      <c r="BL51" s="610"/>
      <c r="BM51" s="610"/>
      <c r="BN51" s="610"/>
      <c r="BO51" s="610"/>
      <c r="BP51" s="610"/>
      <c r="BQ51" s="610"/>
      <c r="BR51" s="610"/>
      <c r="BS51" s="610"/>
      <c r="BT51" s="610"/>
      <c r="BU51" s="610"/>
      <c r="BV51" s="610"/>
      <c r="BW51" s="610"/>
      <c r="BX51" s="610"/>
      <c r="BY51" s="610"/>
      <c r="BZ51" s="610"/>
      <c r="CA51" s="610"/>
      <c r="CB51" s="610"/>
      <c r="CC51" s="610"/>
      <c r="CD51" s="610"/>
      <c r="CE51" s="610"/>
      <c r="CF51" s="610"/>
      <c r="CG51" s="610"/>
      <c r="CH51" s="610"/>
      <c r="CI51" s="610"/>
      <c r="CJ51" s="610"/>
      <c r="CK51" s="610"/>
      <c r="CL51" s="610"/>
      <c r="CM51" s="610"/>
      <c r="CN51" s="610"/>
      <c r="CO51" s="610"/>
      <c r="CP51" s="610"/>
      <c r="CQ51" s="610"/>
      <c r="CR51" s="610"/>
      <c r="CS51" s="610"/>
      <c r="CT51" s="610"/>
    </row>
    <row r="52" spans="1:98" ht="11.65" customHeight="1">
      <c r="A52" s="580"/>
      <c r="B52" s="671"/>
      <c r="C52" s="134" t="s">
        <v>58</v>
      </c>
      <c r="D52" s="588"/>
      <c r="E52" s="459">
        <v>3858</v>
      </c>
      <c r="F52" s="459">
        <v>3835</v>
      </c>
      <c r="G52" s="459">
        <v>3903</v>
      </c>
      <c r="H52" s="459">
        <v>3928</v>
      </c>
      <c r="I52" s="459">
        <v>3693</v>
      </c>
      <c r="J52" s="459">
        <v>3811</v>
      </c>
      <c r="K52" s="1122">
        <v>83.481882291936699</v>
      </c>
      <c r="L52" s="1021"/>
      <c r="M52" s="580"/>
      <c r="N52" s="580"/>
    </row>
    <row r="53" spans="1:98" ht="11.65" customHeight="1">
      <c r="A53" s="580"/>
      <c r="B53" s="671"/>
      <c r="C53" s="134" t="s">
        <v>76</v>
      </c>
      <c r="D53" s="588"/>
      <c r="E53" s="459">
        <v>9571</v>
      </c>
      <c r="F53" s="459">
        <v>9406</v>
      </c>
      <c r="G53" s="459">
        <v>9455</v>
      </c>
      <c r="H53" s="459">
        <v>9257</v>
      </c>
      <c r="I53" s="459">
        <v>9071</v>
      </c>
      <c r="J53" s="459">
        <v>8934</v>
      </c>
      <c r="K53" s="1122">
        <v>85.715549170551895</v>
      </c>
      <c r="L53" s="1021"/>
      <c r="M53" s="580"/>
      <c r="N53" s="580"/>
    </row>
    <row r="54" spans="1:98" ht="11.65" customHeight="1">
      <c r="A54" s="580"/>
      <c r="B54" s="671"/>
      <c r="C54" s="134" t="s">
        <v>78</v>
      </c>
      <c r="D54" s="588"/>
      <c r="E54" s="459">
        <v>3595</v>
      </c>
      <c r="F54" s="459">
        <v>3619</v>
      </c>
      <c r="G54" s="459">
        <v>3620</v>
      </c>
      <c r="H54" s="459">
        <v>3649</v>
      </c>
      <c r="I54" s="459">
        <v>3576</v>
      </c>
      <c r="J54" s="459">
        <v>3503</v>
      </c>
      <c r="K54" s="1122">
        <v>78.292377347911398</v>
      </c>
      <c r="L54" s="1021"/>
      <c r="M54" s="580"/>
      <c r="N54" s="580"/>
    </row>
    <row r="55" spans="1:98" ht="11.65" customHeight="1">
      <c r="A55" s="580"/>
      <c r="B55" s="671"/>
      <c r="C55" s="134" t="s">
        <v>62</v>
      </c>
      <c r="D55" s="588"/>
      <c r="E55" s="459">
        <v>6122</v>
      </c>
      <c r="F55" s="459">
        <v>6131</v>
      </c>
      <c r="G55" s="459">
        <v>5964</v>
      </c>
      <c r="H55" s="459">
        <v>5994</v>
      </c>
      <c r="I55" s="459">
        <v>5905</v>
      </c>
      <c r="J55" s="459">
        <v>5779</v>
      </c>
      <c r="K55" s="1122">
        <v>87.853106779661005</v>
      </c>
      <c r="L55" s="1021"/>
      <c r="M55" s="580"/>
      <c r="N55" s="580"/>
    </row>
    <row r="56" spans="1:98" ht="11.65" customHeight="1">
      <c r="A56" s="580"/>
      <c r="B56" s="671"/>
      <c r="C56" s="134" t="s">
        <v>61</v>
      </c>
      <c r="D56" s="588"/>
      <c r="E56" s="459">
        <v>56037</v>
      </c>
      <c r="F56" s="459">
        <v>54534</v>
      </c>
      <c r="G56" s="459">
        <v>53704</v>
      </c>
      <c r="H56" s="459">
        <v>54343</v>
      </c>
      <c r="I56" s="459">
        <v>54601</v>
      </c>
      <c r="J56" s="459">
        <v>52698</v>
      </c>
      <c r="K56" s="1122">
        <v>84.697427376554202</v>
      </c>
      <c r="L56" s="1021"/>
      <c r="M56" s="580"/>
      <c r="N56" s="580"/>
    </row>
    <row r="57" spans="1:98" ht="11.65" customHeight="1">
      <c r="A57" s="580"/>
      <c r="B57" s="671"/>
      <c r="C57" s="134" t="s">
        <v>59</v>
      </c>
      <c r="D57" s="588"/>
      <c r="E57" s="459">
        <v>4148</v>
      </c>
      <c r="F57" s="459">
        <v>4076</v>
      </c>
      <c r="G57" s="459">
        <v>3965</v>
      </c>
      <c r="H57" s="459">
        <v>3949</v>
      </c>
      <c r="I57" s="459">
        <v>3805</v>
      </c>
      <c r="J57" s="459">
        <v>3821</v>
      </c>
      <c r="K57" s="1122">
        <v>81.597703252032503</v>
      </c>
      <c r="L57" s="1021"/>
      <c r="M57" s="580"/>
      <c r="N57" s="580"/>
    </row>
    <row r="58" spans="1:98" ht="11.65" customHeight="1">
      <c r="A58" s="580"/>
      <c r="B58" s="671"/>
      <c r="C58" s="134" t="s">
        <v>65</v>
      </c>
      <c r="D58" s="588"/>
      <c r="E58" s="459">
        <v>78293</v>
      </c>
      <c r="F58" s="459">
        <v>77687</v>
      </c>
      <c r="G58" s="459">
        <v>77813</v>
      </c>
      <c r="H58" s="459">
        <v>76612</v>
      </c>
      <c r="I58" s="459">
        <v>76393</v>
      </c>
      <c r="J58" s="459">
        <v>75440</v>
      </c>
      <c r="K58" s="1122">
        <v>83.987992699287105</v>
      </c>
      <c r="L58" s="1021"/>
      <c r="M58" s="580"/>
      <c r="N58" s="580"/>
    </row>
    <row r="59" spans="1:98" ht="11.65" customHeight="1">
      <c r="A59" s="580"/>
      <c r="B59" s="671"/>
      <c r="C59" s="134" t="s">
        <v>83</v>
      </c>
      <c r="D59" s="588"/>
      <c r="E59" s="459">
        <v>6766</v>
      </c>
      <c r="F59" s="459">
        <v>6832</v>
      </c>
      <c r="G59" s="459">
        <v>6979</v>
      </c>
      <c r="H59" s="459">
        <v>6941</v>
      </c>
      <c r="I59" s="459">
        <v>6801</v>
      </c>
      <c r="J59" s="459">
        <v>6749</v>
      </c>
      <c r="K59" s="1122">
        <v>83.927385334501906</v>
      </c>
      <c r="L59" s="1021"/>
      <c r="M59" s="580"/>
      <c r="N59" s="580"/>
    </row>
    <row r="60" spans="1:98" ht="11.65" customHeight="1">
      <c r="A60" s="580"/>
      <c r="B60" s="671"/>
      <c r="C60" s="134" t="s">
        <v>60</v>
      </c>
      <c r="D60" s="588"/>
      <c r="E60" s="459">
        <v>21993</v>
      </c>
      <c r="F60" s="459">
        <v>22341</v>
      </c>
      <c r="G60" s="459">
        <v>21880</v>
      </c>
      <c r="H60" s="459">
        <v>22260</v>
      </c>
      <c r="I60" s="459">
        <v>22389</v>
      </c>
      <c r="J60" s="459">
        <v>21940</v>
      </c>
      <c r="K60" s="1122">
        <v>86.153543858065106</v>
      </c>
      <c r="L60" s="1021"/>
      <c r="M60" s="580"/>
      <c r="N60" s="580"/>
    </row>
    <row r="61" spans="1:98" ht="11.65" customHeight="1">
      <c r="A61" s="580"/>
      <c r="B61" s="671"/>
      <c r="C61" s="134" t="s">
        <v>67</v>
      </c>
      <c r="D61" s="588"/>
      <c r="E61" s="459">
        <v>2872</v>
      </c>
      <c r="F61" s="459">
        <v>2922</v>
      </c>
      <c r="G61" s="459">
        <v>2899</v>
      </c>
      <c r="H61" s="459">
        <v>2858</v>
      </c>
      <c r="I61" s="459">
        <v>2845</v>
      </c>
      <c r="J61" s="459">
        <v>2757</v>
      </c>
      <c r="K61" s="1122">
        <v>87.803057462956303</v>
      </c>
      <c r="L61" s="1021"/>
      <c r="M61" s="580"/>
      <c r="N61" s="580"/>
    </row>
    <row r="62" spans="1:98" ht="11.65" customHeight="1">
      <c r="A62" s="580"/>
      <c r="B62" s="671"/>
      <c r="C62" s="134" t="s">
        <v>69</v>
      </c>
      <c r="D62" s="588"/>
      <c r="E62" s="459">
        <v>5700</v>
      </c>
      <c r="F62" s="459">
        <v>5774</v>
      </c>
      <c r="G62" s="459">
        <v>5703</v>
      </c>
      <c r="H62" s="459">
        <v>5702</v>
      </c>
      <c r="I62" s="459">
        <v>5614</v>
      </c>
      <c r="J62" s="459">
        <v>5539</v>
      </c>
      <c r="K62" s="1122">
        <v>88.112677292263598</v>
      </c>
      <c r="L62" s="1021"/>
      <c r="M62" s="580"/>
      <c r="N62" s="580"/>
    </row>
    <row r="63" spans="1:98" ht="11.65" customHeight="1">
      <c r="A63" s="580"/>
      <c r="B63" s="671"/>
      <c r="C63" s="134" t="s">
        <v>79</v>
      </c>
      <c r="D63" s="588"/>
      <c r="E63" s="459">
        <v>9404</v>
      </c>
      <c r="F63" s="459">
        <v>9098</v>
      </c>
      <c r="G63" s="459">
        <v>9099</v>
      </c>
      <c r="H63" s="459">
        <v>8627</v>
      </c>
      <c r="I63" s="459">
        <v>8512</v>
      </c>
      <c r="J63" s="459">
        <v>8372</v>
      </c>
      <c r="K63" s="1122">
        <v>81.936673786638195</v>
      </c>
      <c r="L63" s="1021"/>
      <c r="M63" s="580"/>
      <c r="N63" s="580"/>
    </row>
    <row r="64" spans="1:98" ht="11.25" customHeight="1">
      <c r="A64" s="580"/>
      <c r="B64" s="671"/>
      <c r="C64" s="134" t="s">
        <v>145</v>
      </c>
      <c r="D64" s="588"/>
      <c r="E64" s="459">
        <v>18590</v>
      </c>
      <c r="F64" s="459">
        <v>19081</v>
      </c>
      <c r="G64" s="459">
        <v>19384</v>
      </c>
      <c r="H64" s="459">
        <v>19529</v>
      </c>
      <c r="I64" s="459">
        <v>19305</v>
      </c>
      <c r="J64" s="459">
        <v>19142</v>
      </c>
      <c r="K64" s="1122">
        <v>65.170122465781603</v>
      </c>
      <c r="L64" s="1021"/>
      <c r="M64" s="580"/>
      <c r="N64" s="580"/>
    </row>
    <row r="65" spans="1:14" ht="11.65" customHeight="1">
      <c r="A65" s="580"/>
      <c r="B65" s="671"/>
      <c r="C65" s="134" t="s">
        <v>146</v>
      </c>
      <c r="D65" s="588"/>
      <c r="E65" s="459">
        <v>5442</v>
      </c>
      <c r="F65" s="459">
        <v>5550</v>
      </c>
      <c r="G65" s="459">
        <v>5665</v>
      </c>
      <c r="H65" s="459">
        <v>5624</v>
      </c>
      <c r="I65" s="459">
        <v>5635</v>
      </c>
      <c r="J65" s="459">
        <v>5575</v>
      </c>
      <c r="K65" s="1122">
        <v>80.621666370265004</v>
      </c>
      <c r="L65" s="1021"/>
      <c r="M65" s="580"/>
      <c r="N65" s="580"/>
    </row>
    <row r="66" spans="1:14" s="1025" customFormat="1" ht="8.25" customHeight="1">
      <c r="A66" s="1022"/>
      <c r="B66" s="1023"/>
      <c r="C66" s="1554" t="s">
        <v>578</v>
      </c>
      <c r="D66" s="1554"/>
      <c r="E66" s="1554"/>
      <c r="F66" s="1554"/>
      <c r="G66" s="1554"/>
      <c r="H66" s="1554"/>
      <c r="I66" s="1554"/>
      <c r="J66" s="1554"/>
      <c r="K66" s="1554"/>
      <c r="L66" s="1554"/>
      <c r="M66" s="1024"/>
      <c r="N66" s="1022"/>
    </row>
    <row r="67" spans="1:14" ht="10.5" customHeight="1">
      <c r="A67" s="580"/>
      <c r="B67" s="1023"/>
      <c r="C67" s="677" t="s">
        <v>526</v>
      </c>
      <c r="D67" s="588"/>
      <c r="E67" s="1026"/>
      <c r="F67" s="1026"/>
      <c r="G67" s="1026"/>
      <c r="H67" s="1026"/>
      <c r="I67" s="629" t="s">
        <v>149</v>
      </c>
      <c r="J67" s="873"/>
      <c r="K67" s="873"/>
      <c r="L67" s="873"/>
      <c r="M67" s="764"/>
      <c r="N67" s="580"/>
    </row>
    <row r="68" spans="1:14" ht="9.75" customHeight="1">
      <c r="A68" s="580"/>
      <c r="B68" s="1027"/>
      <c r="C68" s="1028" t="s">
        <v>290</v>
      </c>
      <c r="D68" s="588"/>
      <c r="E68" s="1026"/>
      <c r="F68" s="1026"/>
      <c r="G68" s="1026"/>
      <c r="H68" s="1026"/>
      <c r="I68" s="1029"/>
      <c r="J68" s="873"/>
      <c r="K68" s="873"/>
      <c r="L68" s="873"/>
      <c r="M68" s="764"/>
      <c r="N68" s="580"/>
    </row>
    <row r="69" spans="1:14" ht="13.5" customHeight="1">
      <c r="A69" s="580"/>
      <c r="B69" s="1030">
        <v>18</v>
      </c>
      <c r="C69" s="1539" t="s">
        <v>571</v>
      </c>
      <c r="D69" s="1539"/>
      <c r="E69" s="1539"/>
      <c r="F69" s="1539"/>
      <c r="G69" s="590"/>
      <c r="H69" s="590"/>
      <c r="I69" s="590"/>
      <c r="J69" s="590"/>
      <c r="K69" s="590"/>
      <c r="L69" s="590"/>
      <c r="M69" s="590"/>
      <c r="N69" s="590"/>
    </row>
    <row r="70" spans="1:14" ht="13.5" customHeight="1">
      <c r="A70" s="610"/>
      <c r="B70" s="610"/>
      <c r="C70" s="610"/>
      <c r="D70" s="610"/>
      <c r="E70" s="610"/>
      <c r="F70" s="610"/>
      <c r="G70" s="610"/>
      <c r="H70" s="610"/>
      <c r="I70" s="610"/>
      <c r="J70" s="610"/>
      <c r="K70" s="610"/>
      <c r="L70" s="1031"/>
      <c r="M70" s="610"/>
      <c r="N70" s="610"/>
    </row>
    <row r="71" spans="1:14">
      <c r="A71" s="610"/>
      <c r="B71" s="610"/>
      <c r="C71" s="610"/>
      <c r="D71" s="610"/>
      <c r="E71" s="1032"/>
      <c r="F71" s="1032"/>
      <c r="G71" s="1032"/>
      <c r="H71" s="1032"/>
      <c r="I71" s="1032"/>
      <c r="J71" s="1032"/>
      <c r="K71" s="1032"/>
      <c r="L71" s="1032"/>
      <c r="M71" s="1032"/>
      <c r="N71" s="1032"/>
    </row>
    <row r="72" spans="1:14">
      <c r="A72" s="610"/>
      <c r="B72" s="610"/>
      <c r="C72" s="610"/>
      <c r="D72" s="610"/>
      <c r="E72" s="610"/>
      <c r="F72" s="610" t="s">
        <v>34</v>
      </c>
      <c r="G72" s="610"/>
      <c r="H72" s="610"/>
      <c r="I72" s="610"/>
      <c r="J72" s="610"/>
      <c r="K72" s="610"/>
      <c r="L72" s="1031"/>
      <c r="M72" s="610"/>
      <c r="N72" s="610"/>
    </row>
    <row r="73" spans="1:14">
      <c r="A73" s="610"/>
      <c r="B73" s="610"/>
      <c r="C73" s="610"/>
      <c r="D73" s="610"/>
      <c r="E73" s="610"/>
      <c r="F73" s="610"/>
      <c r="G73" s="610"/>
      <c r="H73" s="610"/>
      <c r="I73" s="610"/>
      <c r="J73" s="610"/>
      <c r="K73" s="610"/>
      <c r="L73" s="1031"/>
      <c r="M73" s="610"/>
      <c r="N73" s="610"/>
    </row>
    <row r="74" spans="1:14">
      <c r="A74" s="610"/>
      <c r="B74" s="610"/>
      <c r="C74" s="610"/>
      <c r="D74" s="610"/>
      <c r="E74" s="610"/>
      <c r="F74" s="610"/>
      <c r="G74" s="610"/>
      <c r="H74" s="610"/>
      <c r="I74" s="610"/>
      <c r="J74" s="610"/>
      <c r="K74" s="610"/>
      <c r="L74" s="1031"/>
      <c r="M74" s="610"/>
      <c r="N74" s="610"/>
    </row>
    <row r="75" spans="1:14">
      <c r="L75" s="1033"/>
    </row>
    <row r="80" spans="1:14" ht="8.25" customHeight="1"/>
    <row r="82" spans="12:13" ht="9" customHeight="1">
      <c r="M82" s="596"/>
    </row>
    <row r="83" spans="12:13" ht="8.25" customHeight="1">
      <c r="L83" s="1007"/>
      <c r="M83" s="1007"/>
    </row>
    <row r="84" spans="12:13" ht="9.75" customHeight="1"/>
  </sheetData>
  <mergeCells count="12">
    <mergeCell ref="C69:F69"/>
    <mergeCell ref="L1:M1"/>
    <mergeCell ref="B2:D2"/>
    <mergeCell ref="C4:L4"/>
    <mergeCell ref="C5:D6"/>
    <mergeCell ref="E6:J6"/>
    <mergeCell ref="K6:K7"/>
    <mergeCell ref="C41:L41"/>
    <mergeCell ref="C42:D43"/>
    <mergeCell ref="E43:J43"/>
    <mergeCell ref="K43:K44"/>
    <mergeCell ref="C66:L66"/>
  </mergeCells>
  <printOptions horizontalCentered="1"/>
  <pageMargins left="0.19685039370078741" right="0.19685039370078741" top="0.19685039370078741" bottom="0.19685039370078741" header="0" footer="0"/>
  <pageSetup paperSize="9"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sheetPr>
    <tabColor theme="3"/>
  </sheetPr>
  <dimension ref="A1:O83"/>
  <sheetViews>
    <sheetView zoomScaleNormal="100" workbookViewId="0"/>
  </sheetViews>
  <sheetFormatPr defaultRowHeight="12.75"/>
  <cols>
    <col min="1" max="1" width="1" style="585" customWidth="1"/>
    <col min="2" max="2" width="2.5703125" style="585" customWidth="1"/>
    <col min="3" max="3" width="1.140625" style="585" customWidth="1"/>
    <col min="4" max="4" width="25.85546875" style="585" customWidth="1"/>
    <col min="5" max="10" width="7.5703125" style="596" customWidth="1"/>
    <col min="11" max="11" width="7.5703125" style="631" customWidth="1"/>
    <col min="12" max="12" width="7.5703125" style="596" customWidth="1"/>
    <col min="13" max="13" width="7.5703125" style="631" customWidth="1"/>
    <col min="14" max="14" width="2.5703125" style="585" customWidth="1"/>
    <col min="15" max="15" width="1" style="585" customWidth="1"/>
    <col min="16" max="16384" width="9.140625" style="585"/>
  </cols>
  <sheetData>
    <row r="1" spans="1:15" ht="13.5" customHeight="1">
      <c r="A1" s="580"/>
      <c r="B1" s="1426" t="s">
        <v>429</v>
      </c>
      <c r="C1" s="1426"/>
      <c r="D1" s="1426"/>
      <c r="E1" s="582"/>
      <c r="F1" s="582"/>
      <c r="G1" s="582"/>
      <c r="H1" s="582"/>
      <c r="I1" s="582"/>
      <c r="J1" s="583"/>
      <c r="K1" s="1039"/>
      <c r="L1" s="1039"/>
      <c r="M1" s="1039"/>
      <c r="N1" s="584"/>
      <c r="O1" s="580"/>
    </row>
    <row r="2" spans="1:15" ht="6" customHeight="1">
      <c r="A2" s="580"/>
      <c r="B2" s="1563"/>
      <c r="C2" s="1563"/>
      <c r="D2" s="1563"/>
      <c r="E2" s="586"/>
      <c r="F2" s="587"/>
      <c r="G2" s="587"/>
      <c r="H2" s="587"/>
      <c r="I2" s="587"/>
      <c r="J2" s="587"/>
      <c r="K2" s="588"/>
      <c r="L2" s="587"/>
      <c r="M2" s="588"/>
      <c r="N2" s="589"/>
      <c r="O2" s="580"/>
    </row>
    <row r="3" spans="1:15" ht="13.5" customHeight="1" thickBot="1">
      <c r="A3" s="580"/>
      <c r="B3" s="590"/>
      <c r="C3" s="590"/>
      <c r="D3" s="590"/>
      <c r="E3" s="587"/>
      <c r="F3" s="587"/>
      <c r="G3" s="587"/>
      <c r="H3" s="587"/>
      <c r="I3" s="587" t="s">
        <v>34</v>
      </c>
      <c r="J3" s="587"/>
      <c r="K3" s="843"/>
      <c r="L3" s="587"/>
      <c r="M3" s="843" t="s">
        <v>75</v>
      </c>
      <c r="N3" s="591"/>
      <c r="O3" s="580"/>
    </row>
    <row r="4" spans="1:15" s="594" customFormat="1" ht="13.5" customHeight="1" thickBot="1">
      <c r="A4" s="592"/>
      <c r="B4" s="593"/>
      <c r="C4" s="1564" t="s">
        <v>0</v>
      </c>
      <c r="D4" s="1565"/>
      <c r="E4" s="1565"/>
      <c r="F4" s="1565"/>
      <c r="G4" s="1565"/>
      <c r="H4" s="1565"/>
      <c r="I4" s="1565"/>
      <c r="J4" s="1565"/>
      <c r="K4" s="1565"/>
      <c r="L4" s="1565"/>
      <c r="M4" s="1566"/>
      <c r="N4" s="591"/>
      <c r="O4" s="580"/>
    </row>
    <row r="5" spans="1:15" ht="4.5" customHeight="1">
      <c r="A5" s="580"/>
      <c r="B5" s="590"/>
      <c r="C5" s="1425" t="s">
        <v>80</v>
      </c>
      <c r="D5" s="1425"/>
      <c r="F5" s="597"/>
      <c r="G5" s="597"/>
      <c r="H5" s="597"/>
      <c r="I5" s="597"/>
      <c r="J5" s="597"/>
      <c r="K5" s="597"/>
      <c r="L5" s="597"/>
      <c r="M5" s="597"/>
      <c r="N5" s="591"/>
      <c r="O5" s="580"/>
    </row>
    <row r="6" spans="1:15" ht="12" customHeight="1">
      <c r="A6" s="580"/>
      <c r="B6" s="590"/>
      <c r="C6" s="1425"/>
      <c r="D6" s="1425"/>
      <c r="E6" s="1123">
        <v>2012</v>
      </c>
      <c r="F6" s="1424">
        <v>2013</v>
      </c>
      <c r="G6" s="1424"/>
      <c r="H6" s="1424"/>
      <c r="I6" s="1424"/>
      <c r="J6" s="1424"/>
      <c r="K6" s="1424"/>
      <c r="L6" s="1424"/>
      <c r="M6" s="1424"/>
      <c r="N6" s="591"/>
      <c r="O6" s="580"/>
    </row>
    <row r="7" spans="1:15" s="594" customFormat="1" ht="12.75" customHeight="1">
      <c r="A7" s="592"/>
      <c r="B7" s="593"/>
      <c r="C7" s="599"/>
      <c r="D7" s="599"/>
      <c r="E7" s="1191" t="s">
        <v>98</v>
      </c>
      <c r="F7" s="1207" t="s">
        <v>97</v>
      </c>
      <c r="G7" s="1191" t="s">
        <v>108</v>
      </c>
      <c r="H7" s="1191" t="s">
        <v>107</v>
      </c>
      <c r="I7" s="1191" t="s">
        <v>106</v>
      </c>
      <c r="J7" s="1191" t="s">
        <v>105</v>
      </c>
      <c r="K7" s="1191" t="s">
        <v>104</v>
      </c>
      <c r="L7" s="1191" t="s">
        <v>103</v>
      </c>
      <c r="M7" s="1191" t="s">
        <v>102</v>
      </c>
      <c r="N7" s="591"/>
      <c r="O7" s="580"/>
    </row>
    <row r="8" spans="1:15" s="603" customFormat="1" ht="13.5" customHeight="1">
      <c r="A8" s="600"/>
      <c r="B8" s="601"/>
      <c r="C8" s="1555" t="s">
        <v>150</v>
      </c>
      <c r="D8" s="1555"/>
      <c r="E8" s="602"/>
      <c r="F8" s="602"/>
      <c r="G8" s="602"/>
      <c r="H8" s="602"/>
      <c r="I8" s="602"/>
      <c r="J8" s="602"/>
      <c r="K8" s="602"/>
      <c r="L8" s="602"/>
      <c r="M8" s="602"/>
      <c r="N8" s="591"/>
      <c r="O8" s="580"/>
    </row>
    <row r="9" spans="1:15" ht="11.25" customHeight="1">
      <c r="A9" s="580"/>
      <c r="B9" s="590"/>
      <c r="C9" s="134" t="s">
        <v>151</v>
      </c>
      <c r="D9" s="604"/>
      <c r="E9" s="116">
        <v>278931</v>
      </c>
      <c r="F9" s="116">
        <v>278349</v>
      </c>
      <c r="G9" s="116">
        <v>277589</v>
      </c>
      <c r="H9" s="116">
        <v>277101</v>
      </c>
      <c r="I9" s="116">
        <v>276150</v>
      </c>
      <c r="J9" s="116">
        <v>275450</v>
      </c>
      <c r="K9" s="116">
        <v>274096</v>
      </c>
      <c r="L9" s="116">
        <v>273141</v>
      </c>
      <c r="M9" s="116">
        <v>272902</v>
      </c>
      <c r="N9" s="591"/>
      <c r="O9" s="580"/>
    </row>
    <row r="10" spans="1:15" ht="11.25" customHeight="1">
      <c r="A10" s="580"/>
      <c r="B10" s="590"/>
      <c r="C10" s="134"/>
      <c r="D10" s="605" t="s">
        <v>74</v>
      </c>
      <c r="E10" s="606">
        <v>142674</v>
      </c>
      <c r="F10" s="606">
        <v>142422</v>
      </c>
      <c r="G10" s="606">
        <v>142235</v>
      </c>
      <c r="H10" s="606">
        <v>142107</v>
      </c>
      <c r="I10" s="606">
        <v>141780</v>
      </c>
      <c r="J10" s="606">
        <v>141507</v>
      </c>
      <c r="K10" s="606">
        <v>140941</v>
      </c>
      <c r="L10" s="606">
        <v>140579</v>
      </c>
      <c r="M10" s="606">
        <v>140553</v>
      </c>
      <c r="N10" s="591"/>
      <c r="O10" s="580"/>
    </row>
    <row r="11" spans="1:15" ht="11.25" customHeight="1">
      <c r="A11" s="580"/>
      <c r="B11" s="590"/>
      <c r="C11" s="134"/>
      <c r="D11" s="605" t="s">
        <v>73</v>
      </c>
      <c r="E11" s="606">
        <v>136257</v>
      </c>
      <c r="F11" s="606">
        <v>135927</v>
      </c>
      <c r="G11" s="606">
        <v>135354</v>
      </c>
      <c r="H11" s="606">
        <v>134994</v>
      </c>
      <c r="I11" s="606">
        <v>134370</v>
      </c>
      <c r="J11" s="606">
        <v>133943</v>
      </c>
      <c r="K11" s="606">
        <v>133155</v>
      </c>
      <c r="L11" s="606">
        <v>132562</v>
      </c>
      <c r="M11" s="606">
        <v>132349</v>
      </c>
      <c r="N11" s="591"/>
      <c r="O11" s="580"/>
    </row>
    <row r="12" spans="1:15" ht="11.25" customHeight="1">
      <c r="A12" s="580"/>
      <c r="B12" s="590"/>
      <c r="C12" s="134" t="s">
        <v>152</v>
      </c>
      <c r="D12" s="604"/>
      <c r="E12" s="116">
        <v>1989256</v>
      </c>
      <c r="F12" s="116">
        <v>1991854</v>
      </c>
      <c r="G12" s="116">
        <v>1993510</v>
      </c>
      <c r="H12" s="116">
        <v>1995323</v>
      </c>
      <c r="I12" s="116">
        <v>1998320</v>
      </c>
      <c r="J12" s="116">
        <v>2000550</v>
      </c>
      <c r="K12" s="116">
        <v>2003518</v>
      </c>
      <c r="L12" s="116">
        <v>2006316</v>
      </c>
      <c r="M12" s="116">
        <v>2008536</v>
      </c>
      <c r="N12" s="591"/>
      <c r="O12" s="580"/>
    </row>
    <row r="13" spans="1:15" ht="11.25" customHeight="1">
      <c r="A13" s="580"/>
      <c r="B13" s="590"/>
      <c r="C13" s="134"/>
      <c r="D13" s="605" t="s">
        <v>74</v>
      </c>
      <c r="E13" s="606">
        <v>938255</v>
      </c>
      <c r="F13" s="606">
        <v>939069</v>
      </c>
      <c r="G13" s="606">
        <v>939551</v>
      </c>
      <c r="H13" s="606">
        <v>940292</v>
      </c>
      <c r="I13" s="606">
        <v>941487</v>
      </c>
      <c r="J13" s="606">
        <v>942139</v>
      </c>
      <c r="K13" s="606">
        <v>943212</v>
      </c>
      <c r="L13" s="606">
        <v>944385</v>
      </c>
      <c r="M13" s="606">
        <v>945302</v>
      </c>
      <c r="N13" s="591"/>
      <c r="O13" s="580"/>
    </row>
    <row r="14" spans="1:15" ht="11.25" customHeight="1">
      <c r="A14" s="580"/>
      <c r="B14" s="590"/>
      <c r="C14" s="134"/>
      <c r="D14" s="605" t="s">
        <v>73</v>
      </c>
      <c r="E14" s="606">
        <v>1051001</v>
      </c>
      <c r="F14" s="606">
        <v>1052785</v>
      </c>
      <c r="G14" s="606">
        <v>1053959</v>
      </c>
      <c r="H14" s="606">
        <v>1055031</v>
      </c>
      <c r="I14" s="606">
        <v>1056833</v>
      </c>
      <c r="J14" s="606">
        <v>1058411</v>
      </c>
      <c r="K14" s="606">
        <v>1060306</v>
      </c>
      <c r="L14" s="606">
        <v>1061931</v>
      </c>
      <c r="M14" s="606">
        <v>1063234</v>
      </c>
      <c r="N14" s="591"/>
      <c r="O14" s="580"/>
    </row>
    <row r="15" spans="1:15" ht="11.25" customHeight="1">
      <c r="A15" s="580"/>
      <c r="B15" s="590"/>
      <c r="C15" s="134" t="s">
        <v>153</v>
      </c>
      <c r="D15" s="604"/>
      <c r="E15" s="116">
        <v>664926</v>
      </c>
      <c r="F15" s="116">
        <v>665424</v>
      </c>
      <c r="G15" s="116">
        <v>664773</v>
      </c>
      <c r="H15" s="116">
        <v>663854</v>
      </c>
      <c r="I15" s="116">
        <v>664662</v>
      </c>
      <c r="J15" s="116">
        <v>665741</v>
      </c>
      <c r="K15" s="116">
        <v>666354</v>
      </c>
      <c r="L15" s="116">
        <v>668274</v>
      </c>
      <c r="M15" s="116">
        <v>668963</v>
      </c>
      <c r="N15" s="591"/>
      <c r="O15" s="580"/>
    </row>
    <row r="16" spans="1:15" ht="11.25" customHeight="1">
      <c r="A16" s="580"/>
      <c r="B16" s="590"/>
      <c r="C16" s="134"/>
      <c r="D16" s="605" t="s">
        <v>74</v>
      </c>
      <c r="E16" s="606">
        <v>121384</v>
      </c>
      <c r="F16" s="606">
        <v>121699</v>
      </c>
      <c r="G16" s="606">
        <v>121449</v>
      </c>
      <c r="H16" s="606">
        <v>120933</v>
      </c>
      <c r="I16" s="606">
        <v>121300</v>
      </c>
      <c r="J16" s="606">
        <v>121719</v>
      </c>
      <c r="K16" s="606">
        <v>121928</v>
      </c>
      <c r="L16" s="606">
        <v>122354</v>
      </c>
      <c r="M16" s="606">
        <v>122769</v>
      </c>
      <c r="N16" s="591"/>
      <c r="O16" s="580"/>
    </row>
    <row r="17" spans="1:15" ht="11.25" customHeight="1">
      <c r="A17" s="580"/>
      <c r="B17" s="590"/>
      <c r="C17" s="134"/>
      <c r="D17" s="605" t="s">
        <v>73</v>
      </c>
      <c r="E17" s="606">
        <v>543542</v>
      </c>
      <c r="F17" s="606">
        <v>543725</v>
      </c>
      <c r="G17" s="606">
        <v>543324</v>
      </c>
      <c r="H17" s="606">
        <v>542921</v>
      </c>
      <c r="I17" s="606">
        <v>543362</v>
      </c>
      <c r="J17" s="606">
        <v>544022</v>
      </c>
      <c r="K17" s="606">
        <v>544426</v>
      </c>
      <c r="L17" s="606">
        <v>545920</v>
      </c>
      <c r="M17" s="606">
        <v>546194</v>
      </c>
      <c r="N17" s="591"/>
      <c r="O17" s="580"/>
    </row>
    <row r="18" spans="1:15" ht="9.75" customHeight="1">
      <c r="A18" s="580"/>
      <c r="B18" s="590"/>
      <c r="C18" s="1556" t="s">
        <v>579</v>
      </c>
      <c r="D18" s="1556"/>
      <c r="E18" s="1556"/>
      <c r="F18" s="1556"/>
      <c r="G18" s="1556"/>
      <c r="H18" s="1556"/>
      <c r="I18" s="1556"/>
      <c r="J18" s="1556"/>
      <c r="K18" s="1556"/>
      <c r="L18" s="1556"/>
      <c r="M18" s="1556"/>
      <c r="N18" s="591"/>
      <c r="O18" s="119"/>
    </row>
    <row r="19" spans="1:15" ht="9" customHeight="1" thickBot="1">
      <c r="A19" s="580"/>
      <c r="B19" s="590"/>
      <c r="C19" s="1044"/>
      <c r="D19" s="1044"/>
      <c r="E19" s="1044"/>
      <c r="F19" s="1044"/>
      <c r="G19" s="1044"/>
      <c r="H19" s="1044"/>
      <c r="I19" s="1044"/>
      <c r="J19" s="1044"/>
      <c r="K19" s="1044"/>
      <c r="L19" s="1044"/>
      <c r="M19" s="1044"/>
      <c r="N19" s="591"/>
      <c r="O19" s="119"/>
    </row>
    <row r="20" spans="1:15" ht="15" customHeight="1" thickBot="1">
      <c r="A20" s="580"/>
      <c r="B20" s="590"/>
      <c r="C20" s="1542" t="s">
        <v>384</v>
      </c>
      <c r="D20" s="1543"/>
      <c r="E20" s="1543"/>
      <c r="F20" s="1543"/>
      <c r="G20" s="1543"/>
      <c r="H20" s="1543"/>
      <c r="I20" s="1543"/>
      <c r="J20" s="1543"/>
      <c r="K20" s="1543"/>
      <c r="L20" s="1543"/>
      <c r="M20" s="1544"/>
      <c r="N20" s="591"/>
      <c r="O20" s="580"/>
    </row>
    <row r="21" spans="1:15" ht="9.75" customHeight="1">
      <c r="A21" s="580"/>
      <c r="B21" s="590"/>
      <c r="C21" s="120" t="s">
        <v>80</v>
      </c>
      <c r="D21" s="588"/>
      <c r="E21" s="607"/>
      <c r="F21" s="607"/>
      <c r="G21" s="607"/>
      <c r="H21" s="607"/>
      <c r="I21" s="607"/>
      <c r="J21" s="607"/>
      <c r="K21" s="607"/>
      <c r="L21" s="607"/>
      <c r="M21" s="607"/>
      <c r="N21" s="591"/>
      <c r="O21" s="580"/>
    </row>
    <row r="22" spans="1:15" ht="13.5" customHeight="1">
      <c r="A22" s="580"/>
      <c r="B22" s="590"/>
      <c r="C22" s="1555" t="s">
        <v>154</v>
      </c>
      <c r="D22" s="1555"/>
      <c r="E22" s="585"/>
      <c r="F22" s="602"/>
      <c r="G22" s="602"/>
      <c r="H22" s="602"/>
      <c r="I22" s="602"/>
      <c r="J22" s="602"/>
      <c r="K22" s="602"/>
      <c r="L22" s="602"/>
      <c r="M22" s="602"/>
      <c r="N22" s="591"/>
      <c r="O22" s="580"/>
    </row>
    <row r="23" spans="1:15" s="594" customFormat="1" ht="11.25" customHeight="1">
      <c r="A23" s="592"/>
      <c r="B23" s="593"/>
      <c r="C23" s="121" t="s">
        <v>155</v>
      </c>
      <c r="D23" s="832"/>
      <c r="E23" s="117">
        <v>1188665</v>
      </c>
      <c r="F23" s="117">
        <v>1170527</v>
      </c>
      <c r="G23" s="117">
        <v>1179784</v>
      </c>
      <c r="H23" s="117">
        <v>1184157</v>
      </c>
      <c r="I23" s="117">
        <v>1188703</v>
      </c>
      <c r="J23" s="117">
        <v>1192338</v>
      </c>
      <c r="K23" s="117">
        <v>1194981</v>
      </c>
      <c r="L23" s="117">
        <v>1196177</v>
      </c>
      <c r="M23" s="117">
        <v>1198660</v>
      </c>
      <c r="N23" s="591"/>
      <c r="O23" s="592"/>
    </row>
    <row r="24" spans="1:15" ht="11.25" customHeight="1">
      <c r="A24" s="580"/>
      <c r="B24" s="590"/>
      <c r="C24" s="1559" t="s">
        <v>461</v>
      </c>
      <c r="D24" s="1559"/>
      <c r="E24" s="117">
        <v>78263</v>
      </c>
      <c r="F24" s="117">
        <v>72433</v>
      </c>
      <c r="G24" s="117">
        <v>73132</v>
      </c>
      <c r="H24" s="117">
        <v>73787</v>
      </c>
      <c r="I24" s="117">
        <v>74378</v>
      </c>
      <c r="J24" s="117">
        <v>74834</v>
      </c>
      <c r="K24" s="117">
        <v>75074</v>
      </c>
      <c r="L24" s="117">
        <v>75043</v>
      </c>
      <c r="M24" s="117">
        <v>75255</v>
      </c>
      <c r="N24" s="608"/>
      <c r="O24" s="580"/>
    </row>
    <row r="25" spans="1:15" ht="11.25" customHeight="1">
      <c r="A25" s="580"/>
      <c r="B25" s="590"/>
      <c r="C25" s="1562" t="s">
        <v>156</v>
      </c>
      <c r="D25" s="1562"/>
      <c r="E25" s="117">
        <v>2856</v>
      </c>
      <c r="F25" s="117">
        <v>4472</v>
      </c>
      <c r="G25" s="117">
        <v>4620</v>
      </c>
      <c r="H25" s="117">
        <v>5487</v>
      </c>
      <c r="I25" s="117">
        <v>5535</v>
      </c>
      <c r="J25" s="117">
        <v>7522</v>
      </c>
      <c r="K25" s="117">
        <v>6825</v>
      </c>
      <c r="L25" s="117">
        <v>6053</v>
      </c>
      <c r="M25" s="117">
        <v>3641</v>
      </c>
      <c r="N25" s="591"/>
      <c r="O25" s="610"/>
    </row>
    <row r="26" spans="1:15" ht="11.25" customHeight="1">
      <c r="A26" s="580"/>
      <c r="B26" s="590"/>
      <c r="C26" s="1559" t="s">
        <v>157</v>
      </c>
      <c r="D26" s="1559"/>
      <c r="E26" s="122">
        <v>12976</v>
      </c>
      <c r="F26" s="122">
        <v>12938</v>
      </c>
      <c r="G26" s="122">
        <v>12968</v>
      </c>
      <c r="H26" s="122">
        <v>12982</v>
      </c>
      <c r="I26" s="122">
        <v>12988</v>
      </c>
      <c r="J26" s="122">
        <v>13000</v>
      </c>
      <c r="K26" s="122">
        <v>12987</v>
      </c>
      <c r="L26" s="122">
        <v>12984</v>
      </c>
      <c r="M26" s="122">
        <v>12981</v>
      </c>
      <c r="N26" s="591"/>
      <c r="O26" s="580"/>
    </row>
    <row r="27" spans="1:15" ht="11.25" customHeight="1">
      <c r="A27" s="580"/>
      <c r="B27" s="590"/>
      <c r="C27" s="1559" t="s">
        <v>462</v>
      </c>
      <c r="D27" s="1559"/>
      <c r="E27" s="117">
        <v>12583</v>
      </c>
      <c r="F27" s="117">
        <v>12437</v>
      </c>
      <c r="G27" s="117">
        <v>12454</v>
      </c>
      <c r="H27" s="117">
        <v>12439</v>
      </c>
      <c r="I27" s="117">
        <v>12422</v>
      </c>
      <c r="J27" s="117">
        <v>12420</v>
      </c>
      <c r="K27" s="117">
        <v>12344</v>
      </c>
      <c r="L27" s="117">
        <v>12286</v>
      </c>
      <c r="M27" s="117">
        <v>12280</v>
      </c>
      <c r="N27" s="591"/>
      <c r="O27" s="580"/>
    </row>
    <row r="28" spans="1:15" s="615" customFormat="1" ht="9.75" customHeight="1">
      <c r="A28" s="611"/>
      <c r="B28" s="612"/>
      <c r="C28" s="1556" t="s">
        <v>580</v>
      </c>
      <c r="D28" s="1556"/>
      <c r="E28" s="1556"/>
      <c r="F28" s="1556"/>
      <c r="G28" s="1556"/>
      <c r="H28" s="1556"/>
      <c r="I28" s="1556"/>
      <c r="J28" s="1556"/>
      <c r="K28" s="1556"/>
      <c r="L28" s="1556"/>
      <c r="M28" s="1556"/>
      <c r="N28" s="613"/>
      <c r="O28" s="614"/>
    </row>
    <row r="29" spans="1:15" ht="9" customHeight="1" thickBot="1">
      <c r="A29" s="580"/>
      <c r="B29" s="590"/>
      <c r="C29" s="590"/>
      <c r="D29" s="590"/>
      <c r="E29" s="587"/>
      <c r="F29" s="587"/>
      <c r="G29" s="587"/>
      <c r="H29" s="587"/>
      <c r="I29" s="587"/>
      <c r="J29" s="587"/>
      <c r="K29" s="588"/>
      <c r="L29" s="587"/>
      <c r="M29" s="588"/>
      <c r="N29" s="591"/>
      <c r="O29" s="616"/>
    </row>
    <row r="30" spans="1:15" ht="13.5" customHeight="1" thickBot="1">
      <c r="A30" s="580"/>
      <c r="B30" s="590"/>
      <c r="C30" s="1542" t="s">
        <v>1</v>
      </c>
      <c r="D30" s="1543"/>
      <c r="E30" s="1543"/>
      <c r="F30" s="1543"/>
      <c r="G30" s="1543"/>
      <c r="H30" s="1543"/>
      <c r="I30" s="1543"/>
      <c r="J30" s="1543"/>
      <c r="K30" s="1543"/>
      <c r="L30" s="1543"/>
      <c r="M30" s="1544"/>
      <c r="N30" s="591"/>
      <c r="O30" s="580"/>
    </row>
    <row r="31" spans="1:15" ht="9.75" customHeight="1">
      <c r="A31" s="580"/>
      <c r="B31" s="590"/>
      <c r="C31" s="120" t="s">
        <v>80</v>
      </c>
      <c r="D31" s="588"/>
      <c r="E31" s="617"/>
      <c r="F31" s="617"/>
      <c r="G31" s="617"/>
      <c r="H31" s="617"/>
      <c r="I31" s="617"/>
      <c r="J31" s="617"/>
      <c r="K31" s="617"/>
      <c r="L31" s="617"/>
      <c r="M31" s="617"/>
      <c r="N31" s="591"/>
      <c r="O31" s="580"/>
    </row>
    <row r="32" spans="1:15" s="622" customFormat="1" ht="13.5" customHeight="1">
      <c r="A32" s="618"/>
      <c r="B32" s="619"/>
      <c r="C32" s="1560" t="s">
        <v>420</v>
      </c>
      <c r="D32" s="1560"/>
      <c r="E32" s="620">
        <v>400234</v>
      </c>
      <c r="F32" s="620">
        <v>417774</v>
      </c>
      <c r="G32" s="620">
        <v>420937</v>
      </c>
      <c r="H32" s="620">
        <v>418718</v>
      </c>
      <c r="I32" s="620">
        <v>420571</v>
      </c>
      <c r="J32" s="620">
        <v>400077</v>
      </c>
      <c r="K32" s="620">
        <v>394909</v>
      </c>
      <c r="L32" s="620">
        <v>385628</v>
      </c>
      <c r="M32" s="620">
        <v>388885</v>
      </c>
      <c r="N32" s="621"/>
      <c r="O32" s="618"/>
    </row>
    <row r="33" spans="1:15" s="622" customFormat="1" ht="15" customHeight="1">
      <c r="A33" s="618"/>
      <c r="B33" s="619"/>
      <c r="C33" s="1045" t="s">
        <v>419</v>
      </c>
      <c r="D33" s="1045"/>
      <c r="E33" s="117"/>
      <c r="F33" s="117"/>
      <c r="G33" s="117"/>
      <c r="H33" s="117"/>
      <c r="I33" s="117"/>
      <c r="J33" s="117"/>
      <c r="K33" s="117"/>
      <c r="L33" s="117"/>
      <c r="M33" s="117"/>
      <c r="N33" s="621"/>
      <c r="O33" s="618"/>
    </row>
    <row r="34" spans="1:15" s="594" customFormat="1" ht="12.75" customHeight="1">
      <c r="A34" s="592"/>
      <c r="B34" s="593"/>
      <c r="C34" s="1561" t="s">
        <v>158</v>
      </c>
      <c r="D34" s="1561"/>
      <c r="E34" s="117">
        <v>331357</v>
      </c>
      <c r="F34" s="117">
        <v>345799</v>
      </c>
      <c r="G34" s="117">
        <v>347781</v>
      </c>
      <c r="H34" s="117">
        <v>345234</v>
      </c>
      <c r="I34" s="117">
        <v>346226</v>
      </c>
      <c r="J34" s="117">
        <v>330523</v>
      </c>
      <c r="K34" s="117">
        <v>326137</v>
      </c>
      <c r="L34" s="117">
        <v>319265</v>
      </c>
      <c r="M34" s="117">
        <v>322524</v>
      </c>
      <c r="N34" s="623"/>
      <c r="O34" s="592"/>
    </row>
    <row r="35" spans="1:15" s="594" customFormat="1" ht="23.25" customHeight="1">
      <c r="A35" s="592"/>
      <c r="B35" s="593"/>
      <c r="C35" s="1561" t="s">
        <v>159</v>
      </c>
      <c r="D35" s="1561"/>
      <c r="E35" s="117">
        <v>28673</v>
      </c>
      <c r="F35" s="117">
        <v>29739</v>
      </c>
      <c r="G35" s="117">
        <v>29354</v>
      </c>
      <c r="H35" s="117">
        <v>28306</v>
      </c>
      <c r="I35" s="117">
        <v>27258</v>
      </c>
      <c r="J35" s="117">
        <v>24160</v>
      </c>
      <c r="K35" s="117">
        <v>21996</v>
      </c>
      <c r="L35" s="117">
        <v>20740</v>
      </c>
      <c r="M35" s="117">
        <v>20522</v>
      </c>
      <c r="N35" s="623"/>
      <c r="O35" s="592"/>
    </row>
    <row r="36" spans="1:15" s="594" customFormat="1" ht="21.75" customHeight="1">
      <c r="A36" s="592"/>
      <c r="B36" s="593"/>
      <c r="C36" s="1561" t="s">
        <v>161</v>
      </c>
      <c r="D36" s="1561"/>
      <c r="E36" s="117">
        <v>40160</v>
      </c>
      <c r="F36" s="117">
        <v>42192</v>
      </c>
      <c r="G36" s="117">
        <v>43759</v>
      </c>
      <c r="H36" s="117">
        <v>45139</v>
      </c>
      <c r="I36" s="117">
        <v>47046</v>
      </c>
      <c r="J36" s="117">
        <v>45356</v>
      </c>
      <c r="K36" s="117">
        <v>46739</v>
      </c>
      <c r="L36" s="117">
        <v>45591</v>
      </c>
      <c r="M36" s="117">
        <v>45808</v>
      </c>
      <c r="N36" s="623"/>
      <c r="O36" s="592"/>
    </row>
    <row r="37" spans="1:15" s="594" customFormat="1" ht="20.25" customHeight="1">
      <c r="A37" s="592"/>
      <c r="B37" s="593"/>
      <c r="C37" s="1561" t="s">
        <v>162</v>
      </c>
      <c r="D37" s="1561"/>
      <c r="E37" s="117">
        <v>44</v>
      </c>
      <c r="F37" s="117">
        <v>44</v>
      </c>
      <c r="G37" s="117">
        <v>43</v>
      </c>
      <c r="H37" s="117">
        <v>39</v>
      </c>
      <c r="I37" s="117">
        <v>41</v>
      </c>
      <c r="J37" s="117">
        <v>38</v>
      </c>
      <c r="K37" s="117">
        <v>37</v>
      </c>
      <c r="L37" s="117">
        <v>32</v>
      </c>
      <c r="M37" s="117">
        <v>31</v>
      </c>
      <c r="N37" s="623"/>
      <c r="O37" s="592"/>
    </row>
    <row r="38" spans="1:15" ht="15" customHeight="1">
      <c r="A38" s="580"/>
      <c r="B38" s="590"/>
      <c r="C38" s="1560" t="s">
        <v>451</v>
      </c>
      <c r="D38" s="1560"/>
      <c r="E38" s="620"/>
      <c r="F38" s="620"/>
      <c r="G38" s="620"/>
      <c r="H38" s="620"/>
      <c r="I38" s="620"/>
      <c r="J38" s="620"/>
      <c r="K38" s="620"/>
      <c r="L38" s="620"/>
      <c r="M38" s="620"/>
      <c r="N38" s="591"/>
      <c r="O38" s="580"/>
    </row>
    <row r="39" spans="1:15" ht="10.5" customHeight="1">
      <c r="A39" s="580"/>
      <c r="B39" s="590"/>
      <c r="C39" s="134" t="s">
        <v>64</v>
      </c>
      <c r="D39" s="196"/>
      <c r="E39" s="624">
        <v>23679</v>
      </c>
      <c r="F39" s="624">
        <v>24355</v>
      </c>
      <c r="G39" s="624">
        <v>24630</v>
      </c>
      <c r="H39" s="624">
        <v>24716</v>
      </c>
      <c r="I39" s="624">
        <v>24948</v>
      </c>
      <c r="J39" s="624">
        <v>23988</v>
      </c>
      <c r="K39" s="624">
        <v>23907</v>
      </c>
      <c r="L39" s="624">
        <v>23589</v>
      </c>
      <c r="M39" s="624">
        <v>23757</v>
      </c>
      <c r="N39" s="591"/>
      <c r="O39" s="580">
        <v>24716</v>
      </c>
    </row>
    <row r="40" spans="1:15" ht="10.5" customHeight="1">
      <c r="A40" s="580"/>
      <c r="B40" s="590"/>
      <c r="C40" s="134" t="s">
        <v>57</v>
      </c>
      <c r="D40" s="196"/>
      <c r="E40" s="624">
        <v>5042</v>
      </c>
      <c r="F40" s="624">
        <v>5390</v>
      </c>
      <c r="G40" s="624">
        <v>5556</v>
      </c>
      <c r="H40" s="624">
        <v>5505</v>
      </c>
      <c r="I40" s="624">
        <v>5549</v>
      </c>
      <c r="J40" s="624">
        <v>5142</v>
      </c>
      <c r="K40" s="624">
        <v>4864</v>
      </c>
      <c r="L40" s="624">
        <v>4725</v>
      </c>
      <c r="M40" s="624">
        <v>4792</v>
      </c>
      <c r="N40" s="591"/>
      <c r="O40" s="580">
        <v>5505</v>
      </c>
    </row>
    <row r="41" spans="1:15" ht="10.5" customHeight="1">
      <c r="A41" s="580"/>
      <c r="B41" s="590"/>
      <c r="C41" s="134" t="s">
        <v>66</v>
      </c>
      <c r="D41" s="196"/>
      <c r="E41" s="624">
        <v>35679</v>
      </c>
      <c r="F41" s="624">
        <v>35958</v>
      </c>
      <c r="G41" s="624">
        <v>35883</v>
      </c>
      <c r="H41" s="624">
        <v>35834</v>
      </c>
      <c r="I41" s="624">
        <v>36011</v>
      </c>
      <c r="J41" s="624">
        <v>34108</v>
      </c>
      <c r="K41" s="624">
        <v>34054</v>
      </c>
      <c r="L41" s="624">
        <v>32989</v>
      </c>
      <c r="M41" s="624">
        <v>33474</v>
      </c>
      <c r="N41" s="591"/>
      <c r="O41" s="580">
        <v>35834</v>
      </c>
    </row>
    <row r="42" spans="1:15" ht="10.5" customHeight="1">
      <c r="A42" s="580"/>
      <c r="B42" s="590"/>
      <c r="C42" s="134" t="s">
        <v>68</v>
      </c>
      <c r="D42" s="196"/>
      <c r="E42" s="624">
        <v>3091</v>
      </c>
      <c r="F42" s="624">
        <v>3223</v>
      </c>
      <c r="G42" s="624">
        <v>3273</v>
      </c>
      <c r="H42" s="624">
        <v>3304</v>
      </c>
      <c r="I42" s="624">
        <v>3370</v>
      </c>
      <c r="J42" s="624">
        <v>3209</v>
      </c>
      <c r="K42" s="624">
        <v>3148</v>
      </c>
      <c r="L42" s="624">
        <v>3145</v>
      </c>
      <c r="M42" s="624">
        <v>3242</v>
      </c>
      <c r="N42" s="591"/>
      <c r="O42" s="580">
        <v>3304</v>
      </c>
    </row>
    <row r="43" spans="1:15" ht="10.5" customHeight="1">
      <c r="A43" s="580"/>
      <c r="B43" s="590"/>
      <c r="C43" s="134" t="s">
        <v>77</v>
      </c>
      <c r="D43" s="196"/>
      <c r="E43" s="624">
        <v>6177</v>
      </c>
      <c r="F43" s="624">
        <v>6406</v>
      </c>
      <c r="G43" s="624">
        <v>6414</v>
      </c>
      <c r="H43" s="624">
        <v>6334</v>
      </c>
      <c r="I43" s="624">
        <v>6410</v>
      </c>
      <c r="J43" s="624">
        <v>6241</v>
      </c>
      <c r="K43" s="624">
        <v>6104</v>
      </c>
      <c r="L43" s="624">
        <v>5958</v>
      </c>
      <c r="M43" s="624">
        <v>6322</v>
      </c>
      <c r="N43" s="591"/>
      <c r="O43" s="580">
        <v>6334</v>
      </c>
    </row>
    <row r="44" spans="1:15" ht="10.5" customHeight="1">
      <c r="A44" s="580"/>
      <c r="B44" s="590"/>
      <c r="C44" s="134" t="s">
        <v>63</v>
      </c>
      <c r="D44" s="196"/>
      <c r="E44" s="624">
        <v>13033</v>
      </c>
      <c r="F44" s="624">
        <v>13551</v>
      </c>
      <c r="G44" s="624">
        <v>13904</v>
      </c>
      <c r="H44" s="624">
        <v>14052</v>
      </c>
      <c r="I44" s="624">
        <v>13946</v>
      </c>
      <c r="J44" s="624">
        <v>13378</v>
      </c>
      <c r="K44" s="624">
        <v>13355</v>
      </c>
      <c r="L44" s="624">
        <v>12813</v>
      </c>
      <c r="M44" s="624">
        <v>13045</v>
      </c>
      <c r="N44" s="591"/>
      <c r="O44" s="580">
        <v>14052</v>
      </c>
    </row>
    <row r="45" spans="1:15" ht="10.5" customHeight="1">
      <c r="A45" s="580"/>
      <c r="B45" s="590"/>
      <c r="C45" s="134" t="s">
        <v>58</v>
      </c>
      <c r="D45" s="196"/>
      <c r="E45" s="624">
        <v>5572</v>
      </c>
      <c r="F45" s="624">
        <v>5715</v>
      </c>
      <c r="G45" s="624">
        <v>5882</v>
      </c>
      <c r="H45" s="624">
        <v>5973</v>
      </c>
      <c r="I45" s="624">
        <v>6246</v>
      </c>
      <c r="J45" s="624">
        <v>5980</v>
      </c>
      <c r="K45" s="624">
        <v>5703</v>
      </c>
      <c r="L45" s="624">
        <v>5534</v>
      </c>
      <c r="M45" s="624">
        <v>5786</v>
      </c>
      <c r="N45" s="591"/>
      <c r="O45" s="580">
        <v>5973</v>
      </c>
    </row>
    <row r="46" spans="1:15" ht="10.5" customHeight="1">
      <c r="A46" s="580"/>
      <c r="B46" s="590"/>
      <c r="C46" s="134" t="s">
        <v>76</v>
      </c>
      <c r="D46" s="196"/>
      <c r="E46" s="624">
        <v>24568</v>
      </c>
      <c r="F46" s="624">
        <v>26349</v>
      </c>
      <c r="G46" s="624">
        <v>26824</v>
      </c>
      <c r="H46" s="624">
        <v>26102</v>
      </c>
      <c r="I46" s="624">
        <v>24102</v>
      </c>
      <c r="J46" s="624">
        <v>21560</v>
      </c>
      <c r="K46" s="624">
        <v>19227</v>
      </c>
      <c r="L46" s="624">
        <v>17463</v>
      </c>
      <c r="M46" s="624">
        <v>16819</v>
      </c>
      <c r="N46" s="591"/>
      <c r="O46" s="580">
        <v>26102</v>
      </c>
    </row>
    <row r="47" spans="1:15" ht="10.5" customHeight="1">
      <c r="A47" s="580"/>
      <c r="B47" s="590"/>
      <c r="C47" s="134" t="s">
        <v>78</v>
      </c>
      <c r="D47" s="196"/>
      <c r="E47" s="624">
        <v>4305</v>
      </c>
      <c r="F47" s="624">
        <v>4425</v>
      </c>
      <c r="G47" s="624">
        <v>4458</v>
      </c>
      <c r="H47" s="624">
        <v>4393</v>
      </c>
      <c r="I47" s="624">
        <v>4280</v>
      </c>
      <c r="J47" s="624">
        <v>4068</v>
      </c>
      <c r="K47" s="624">
        <v>4032</v>
      </c>
      <c r="L47" s="624">
        <v>3949</v>
      </c>
      <c r="M47" s="624">
        <v>3995</v>
      </c>
      <c r="N47" s="591"/>
      <c r="O47" s="580">
        <v>4393</v>
      </c>
    </row>
    <row r="48" spans="1:15" ht="10.5" customHeight="1">
      <c r="A48" s="580"/>
      <c r="B48" s="590"/>
      <c r="C48" s="134" t="s">
        <v>62</v>
      </c>
      <c r="D48" s="196"/>
      <c r="E48" s="624">
        <v>16157</v>
      </c>
      <c r="F48" s="624">
        <v>17102</v>
      </c>
      <c r="G48" s="624">
        <v>16918</v>
      </c>
      <c r="H48" s="624">
        <v>16923</v>
      </c>
      <c r="I48" s="624">
        <v>17285</v>
      </c>
      <c r="J48" s="624">
        <v>16381</v>
      </c>
      <c r="K48" s="624">
        <v>16094</v>
      </c>
      <c r="L48" s="624">
        <v>15475</v>
      </c>
      <c r="M48" s="624">
        <v>15751</v>
      </c>
      <c r="N48" s="591"/>
      <c r="O48" s="580">
        <v>16923</v>
      </c>
    </row>
    <row r="49" spans="1:15" ht="10.5" customHeight="1">
      <c r="A49" s="580"/>
      <c r="B49" s="590"/>
      <c r="C49" s="134" t="s">
        <v>61</v>
      </c>
      <c r="D49" s="196"/>
      <c r="E49" s="624">
        <v>76181</v>
      </c>
      <c r="F49" s="624">
        <v>80118</v>
      </c>
      <c r="G49" s="624">
        <v>81246</v>
      </c>
      <c r="H49" s="624">
        <v>81201</v>
      </c>
      <c r="I49" s="624">
        <v>82879</v>
      </c>
      <c r="J49" s="624">
        <v>80015</v>
      </c>
      <c r="K49" s="624">
        <v>80461</v>
      </c>
      <c r="L49" s="624">
        <v>78872</v>
      </c>
      <c r="M49" s="624">
        <v>78856</v>
      </c>
      <c r="N49" s="591"/>
      <c r="O49" s="580">
        <v>81201</v>
      </c>
    </row>
    <row r="50" spans="1:15" ht="10.5" customHeight="1">
      <c r="A50" s="580"/>
      <c r="B50" s="590"/>
      <c r="C50" s="134" t="s">
        <v>59</v>
      </c>
      <c r="D50" s="196"/>
      <c r="E50" s="624">
        <v>4110</v>
      </c>
      <c r="F50" s="624">
        <v>4360</v>
      </c>
      <c r="G50" s="624">
        <v>4416</v>
      </c>
      <c r="H50" s="624">
        <v>4403</v>
      </c>
      <c r="I50" s="624">
        <v>4372</v>
      </c>
      <c r="J50" s="624">
        <v>4122</v>
      </c>
      <c r="K50" s="624">
        <v>3880</v>
      </c>
      <c r="L50" s="624">
        <v>3737</v>
      </c>
      <c r="M50" s="624">
        <v>3954</v>
      </c>
      <c r="N50" s="591"/>
      <c r="O50" s="580">
        <v>4403</v>
      </c>
    </row>
    <row r="51" spans="1:15" ht="10.5" customHeight="1">
      <c r="A51" s="580"/>
      <c r="B51" s="590"/>
      <c r="C51" s="134" t="s">
        <v>65</v>
      </c>
      <c r="D51" s="196"/>
      <c r="E51" s="624">
        <v>86079</v>
      </c>
      <c r="F51" s="624">
        <v>89501</v>
      </c>
      <c r="G51" s="624">
        <v>89681</v>
      </c>
      <c r="H51" s="624">
        <v>88638</v>
      </c>
      <c r="I51" s="624">
        <v>89404</v>
      </c>
      <c r="J51" s="624">
        <v>85391</v>
      </c>
      <c r="K51" s="624">
        <v>84596</v>
      </c>
      <c r="L51" s="624">
        <v>84349</v>
      </c>
      <c r="M51" s="624">
        <v>85363</v>
      </c>
      <c r="N51" s="591"/>
      <c r="O51" s="580">
        <v>88638</v>
      </c>
    </row>
    <row r="52" spans="1:15" ht="10.5" customHeight="1">
      <c r="A52" s="580"/>
      <c r="B52" s="590"/>
      <c r="C52" s="134" t="s">
        <v>83</v>
      </c>
      <c r="D52" s="196"/>
      <c r="E52" s="624">
        <v>17741</v>
      </c>
      <c r="F52" s="624">
        <v>18830</v>
      </c>
      <c r="G52" s="624">
        <v>18803</v>
      </c>
      <c r="H52" s="624">
        <v>18640</v>
      </c>
      <c r="I52" s="624">
        <v>18593</v>
      </c>
      <c r="J52" s="624">
        <v>17755</v>
      </c>
      <c r="K52" s="624">
        <v>17014</v>
      </c>
      <c r="L52" s="624">
        <v>16539</v>
      </c>
      <c r="M52" s="624">
        <v>16735</v>
      </c>
      <c r="N52" s="591"/>
      <c r="O52" s="580">
        <v>18640</v>
      </c>
    </row>
    <row r="53" spans="1:15" ht="10.5" customHeight="1">
      <c r="A53" s="580"/>
      <c r="B53" s="590"/>
      <c r="C53" s="134" t="s">
        <v>60</v>
      </c>
      <c r="D53" s="196"/>
      <c r="E53" s="624">
        <v>33964</v>
      </c>
      <c r="F53" s="624">
        <v>35757</v>
      </c>
      <c r="G53" s="624">
        <v>35897</v>
      </c>
      <c r="H53" s="624">
        <v>35533</v>
      </c>
      <c r="I53" s="624">
        <v>35873</v>
      </c>
      <c r="J53" s="624">
        <v>34467</v>
      </c>
      <c r="K53" s="624">
        <v>34504</v>
      </c>
      <c r="L53" s="624">
        <v>33528</v>
      </c>
      <c r="M53" s="624">
        <v>33671</v>
      </c>
      <c r="N53" s="591"/>
      <c r="O53" s="580">
        <v>35533</v>
      </c>
    </row>
    <row r="54" spans="1:15" ht="10.5" customHeight="1">
      <c r="A54" s="580"/>
      <c r="B54" s="590"/>
      <c r="C54" s="134" t="s">
        <v>67</v>
      </c>
      <c r="D54" s="196"/>
      <c r="E54" s="624">
        <v>6727</v>
      </c>
      <c r="F54" s="624">
        <v>6909</v>
      </c>
      <c r="G54" s="624">
        <v>6930</v>
      </c>
      <c r="H54" s="624">
        <v>6979</v>
      </c>
      <c r="I54" s="624">
        <v>6996</v>
      </c>
      <c r="J54" s="624">
        <v>6727</v>
      </c>
      <c r="K54" s="624">
        <v>6587</v>
      </c>
      <c r="L54" s="624">
        <v>6396</v>
      </c>
      <c r="M54" s="624">
        <v>6347</v>
      </c>
      <c r="N54" s="591"/>
      <c r="O54" s="580">
        <v>6979</v>
      </c>
    </row>
    <row r="55" spans="1:15" ht="10.5" customHeight="1">
      <c r="A55" s="580"/>
      <c r="B55" s="590"/>
      <c r="C55" s="134" t="s">
        <v>69</v>
      </c>
      <c r="D55" s="196"/>
      <c r="E55" s="624">
        <v>5379</v>
      </c>
      <c r="F55" s="624">
        <v>5672</v>
      </c>
      <c r="G55" s="624">
        <v>5732</v>
      </c>
      <c r="H55" s="624">
        <v>5622</v>
      </c>
      <c r="I55" s="624">
        <v>5628</v>
      </c>
      <c r="J55" s="624">
        <v>5288</v>
      </c>
      <c r="K55" s="624">
        <v>5125</v>
      </c>
      <c r="L55" s="624">
        <v>5128</v>
      </c>
      <c r="M55" s="624">
        <v>5296</v>
      </c>
      <c r="N55" s="591"/>
      <c r="O55" s="580">
        <v>5622</v>
      </c>
    </row>
    <row r="56" spans="1:15" ht="10.5" customHeight="1">
      <c r="A56" s="580"/>
      <c r="B56" s="590"/>
      <c r="C56" s="134" t="s">
        <v>79</v>
      </c>
      <c r="D56" s="196"/>
      <c r="E56" s="624">
        <v>11882</v>
      </c>
      <c r="F56" s="624">
        <v>12530</v>
      </c>
      <c r="G56" s="624">
        <v>12589</v>
      </c>
      <c r="H56" s="624">
        <v>12225</v>
      </c>
      <c r="I56" s="624">
        <v>12038</v>
      </c>
      <c r="J56" s="624">
        <v>11282</v>
      </c>
      <c r="K56" s="624">
        <v>10939</v>
      </c>
      <c r="L56" s="624">
        <v>10823</v>
      </c>
      <c r="M56" s="624">
        <v>10976</v>
      </c>
      <c r="N56" s="591"/>
      <c r="O56" s="580">
        <v>12225</v>
      </c>
    </row>
    <row r="57" spans="1:15" ht="10.5" customHeight="1">
      <c r="A57" s="580"/>
      <c r="B57" s="590"/>
      <c r="C57" s="134" t="s">
        <v>145</v>
      </c>
      <c r="D57" s="196"/>
      <c r="E57" s="624">
        <v>7809</v>
      </c>
      <c r="F57" s="624">
        <v>8198</v>
      </c>
      <c r="G57" s="624">
        <v>8409</v>
      </c>
      <c r="H57" s="624">
        <v>8291</v>
      </c>
      <c r="I57" s="624">
        <v>8496</v>
      </c>
      <c r="J57" s="624">
        <v>8031</v>
      </c>
      <c r="K57" s="624">
        <v>8059</v>
      </c>
      <c r="L57" s="624">
        <v>7970</v>
      </c>
      <c r="M57" s="624">
        <v>8072</v>
      </c>
      <c r="N57" s="591"/>
      <c r="O57" s="580">
        <v>8291</v>
      </c>
    </row>
    <row r="58" spans="1:15" ht="10.5" customHeight="1">
      <c r="A58" s="580"/>
      <c r="B58" s="590"/>
      <c r="C58" s="134" t="s">
        <v>146</v>
      </c>
      <c r="D58" s="196"/>
      <c r="E58" s="624">
        <v>11627</v>
      </c>
      <c r="F58" s="624">
        <v>11842</v>
      </c>
      <c r="G58" s="624">
        <v>11983</v>
      </c>
      <c r="H58" s="624">
        <v>12043</v>
      </c>
      <c r="I58" s="624">
        <v>11830</v>
      </c>
      <c r="J58" s="624">
        <v>11483</v>
      </c>
      <c r="K58" s="624">
        <v>11366</v>
      </c>
      <c r="L58" s="624">
        <v>11099</v>
      </c>
      <c r="M58" s="624">
        <v>10873</v>
      </c>
      <c r="N58" s="591"/>
      <c r="O58" s="580">
        <v>12043</v>
      </c>
    </row>
    <row r="59" spans="1:15" s="622" customFormat="1" ht="15" customHeight="1">
      <c r="A59" s="618"/>
      <c r="B59" s="619"/>
      <c r="C59" s="1045" t="s">
        <v>163</v>
      </c>
      <c r="D59" s="1045"/>
      <c r="E59" s="620"/>
      <c r="F59" s="620"/>
      <c r="G59" s="620"/>
      <c r="H59" s="620"/>
      <c r="I59" s="620"/>
      <c r="J59" s="620"/>
      <c r="K59" s="620"/>
      <c r="L59" s="620"/>
      <c r="M59" s="620"/>
      <c r="N59" s="621"/>
      <c r="O59" s="618"/>
    </row>
    <row r="60" spans="1:15" s="594" customFormat="1" ht="13.5" customHeight="1">
      <c r="A60" s="592"/>
      <c r="B60" s="593"/>
      <c r="C60" s="1561" t="s">
        <v>164</v>
      </c>
      <c r="D60" s="1561"/>
      <c r="E60" s="625">
        <v>499.92952793746798</v>
      </c>
      <c r="F60" s="625">
        <v>493.55478469671999</v>
      </c>
      <c r="G60" s="625">
        <v>497.44313870831098</v>
      </c>
      <c r="H60" s="625">
        <v>491.25311445547999</v>
      </c>
      <c r="I60" s="625">
        <v>487.665885687112</v>
      </c>
      <c r="J60" s="625">
        <v>510.22</v>
      </c>
      <c r="K60" s="625">
        <v>484.13</v>
      </c>
      <c r="L60" s="625">
        <v>484.18</v>
      </c>
      <c r="M60" s="625">
        <v>481.94</v>
      </c>
      <c r="N60" s="623"/>
      <c r="O60" s="592">
        <v>491.25</v>
      </c>
    </row>
    <row r="61" spans="1:15" ht="9.75" customHeight="1">
      <c r="A61" s="580"/>
      <c r="B61" s="590"/>
      <c r="C61" s="1556" t="s">
        <v>578</v>
      </c>
      <c r="D61" s="1556"/>
      <c r="E61" s="1556"/>
      <c r="F61" s="1556"/>
      <c r="G61" s="1556"/>
      <c r="H61" s="1556"/>
      <c r="I61" s="1556"/>
      <c r="J61" s="1556"/>
      <c r="K61" s="1556"/>
      <c r="L61" s="1556"/>
      <c r="M61" s="1556"/>
      <c r="N61" s="591"/>
      <c r="O61" s="580"/>
    </row>
    <row r="62" spans="1:15" ht="9" customHeight="1" thickBot="1">
      <c r="A62" s="580"/>
      <c r="B62" s="590"/>
      <c r="C62" s="492"/>
      <c r="D62" s="492"/>
      <c r="E62" s="492"/>
      <c r="F62" s="492"/>
      <c r="G62" s="492"/>
      <c r="H62" s="492"/>
      <c r="I62" s="492"/>
      <c r="J62" s="492"/>
      <c r="K62" s="492"/>
      <c r="L62" s="492"/>
      <c r="M62" s="492"/>
      <c r="N62" s="591"/>
      <c r="O62" s="580"/>
    </row>
    <row r="63" spans="1:15" ht="13.5" customHeight="1" thickBot="1">
      <c r="A63" s="580"/>
      <c r="B63" s="590"/>
      <c r="C63" s="1542" t="s">
        <v>22</v>
      </c>
      <c r="D63" s="1543"/>
      <c r="E63" s="1543"/>
      <c r="F63" s="1543"/>
      <c r="G63" s="1543"/>
      <c r="H63" s="1543"/>
      <c r="I63" s="1543"/>
      <c r="J63" s="1543"/>
      <c r="K63" s="1543"/>
      <c r="L63" s="1543"/>
      <c r="M63" s="1544"/>
      <c r="N63" s="591"/>
      <c r="O63" s="580"/>
    </row>
    <row r="64" spans="1:15" ht="9.75" customHeight="1">
      <c r="A64" s="580"/>
      <c r="B64" s="590"/>
      <c r="C64" s="123" t="s">
        <v>80</v>
      </c>
      <c r="D64" s="609"/>
      <c r="E64" s="627"/>
      <c r="F64" s="627"/>
      <c r="G64" s="627"/>
      <c r="H64" s="627"/>
      <c r="I64" s="627"/>
      <c r="J64" s="627"/>
      <c r="K64" s="627"/>
      <c r="L64" s="627"/>
      <c r="M64" s="627"/>
      <c r="N64" s="591"/>
      <c r="O64" s="580"/>
    </row>
    <row r="65" spans="1:15" ht="13.5" customHeight="1">
      <c r="A65" s="580"/>
      <c r="B65" s="590"/>
      <c r="C65" s="1555" t="s">
        <v>160</v>
      </c>
      <c r="D65" s="1555"/>
      <c r="E65" s="620">
        <f>+E66+E67</f>
        <v>103337</v>
      </c>
      <c r="F65" s="620">
        <f t="shared" ref="F65:M65" si="0">+F66+F67</f>
        <v>91361</v>
      </c>
      <c r="G65" s="620">
        <f t="shared" si="0"/>
        <v>99269</v>
      </c>
      <c r="H65" s="620">
        <f t="shared" si="0"/>
        <v>94840</v>
      </c>
      <c r="I65" s="620">
        <f t="shared" si="0"/>
        <v>97319</v>
      </c>
      <c r="J65" s="620">
        <f t="shared" si="0"/>
        <v>103347</v>
      </c>
      <c r="K65" s="620">
        <f t="shared" si="0"/>
        <v>83236</v>
      </c>
      <c r="L65" s="620">
        <f t="shared" si="0"/>
        <v>104718</v>
      </c>
      <c r="M65" s="620">
        <f t="shared" si="0"/>
        <v>89897</v>
      </c>
      <c r="N65" s="591"/>
      <c r="O65" s="580"/>
    </row>
    <row r="66" spans="1:15" ht="11.25" customHeight="1">
      <c r="A66" s="580"/>
      <c r="B66" s="590"/>
      <c r="C66" s="134" t="s">
        <v>74</v>
      </c>
      <c r="D66" s="1043"/>
      <c r="E66" s="624">
        <v>41512</v>
      </c>
      <c r="F66" s="624">
        <v>37048</v>
      </c>
      <c r="G66" s="624">
        <v>40183</v>
      </c>
      <c r="H66" s="624">
        <v>37832</v>
      </c>
      <c r="I66" s="624">
        <v>38991</v>
      </c>
      <c r="J66" s="624">
        <v>41392</v>
      </c>
      <c r="K66" s="624">
        <v>33557</v>
      </c>
      <c r="L66" s="624">
        <v>41562</v>
      </c>
      <c r="M66" s="624">
        <v>35666</v>
      </c>
      <c r="N66" s="591"/>
      <c r="O66" s="580"/>
    </row>
    <row r="67" spans="1:15" ht="11.25" customHeight="1">
      <c r="A67" s="580"/>
      <c r="B67" s="590"/>
      <c r="C67" s="134" t="s">
        <v>73</v>
      </c>
      <c r="D67" s="1043"/>
      <c r="E67" s="624">
        <v>61825</v>
      </c>
      <c r="F67" s="624">
        <v>54313</v>
      </c>
      <c r="G67" s="624">
        <v>59086</v>
      </c>
      <c r="H67" s="624">
        <v>57008</v>
      </c>
      <c r="I67" s="624">
        <v>58328</v>
      </c>
      <c r="J67" s="624">
        <v>61955</v>
      </c>
      <c r="K67" s="624">
        <v>49679</v>
      </c>
      <c r="L67" s="624">
        <v>63156</v>
      </c>
      <c r="M67" s="624">
        <v>54231</v>
      </c>
      <c r="N67" s="591"/>
      <c r="O67" s="580">
        <v>58328</v>
      </c>
    </row>
    <row r="68" spans="1:15" s="622" customFormat="1" ht="12" customHeight="1">
      <c r="A68" s="618"/>
      <c r="B68" s="619"/>
      <c r="C68" s="1556" t="s">
        <v>581</v>
      </c>
      <c r="D68" s="1556"/>
      <c r="E68" s="1556"/>
      <c r="F68" s="1556"/>
      <c r="G68" s="1556"/>
      <c r="H68" s="1556"/>
      <c r="I68" s="1556"/>
      <c r="J68" s="1556"/>
      <c r="K68" s="1556"/>
      <c r="L68" s="1556"/>
      <c r="M68" s="1556"/>
      <c r="N68" s="591"/>
      <c r="O68" s="618"/>
    </row>
    <row r="69" spans="1:15" ht="13.5" customHeight="1">
      <c r="A69" s="580"/>
      <c r="B69" s="590"/>
      <c r="C69" s="628" t="s">
        <v>526</v>
      </c>
      <c r="D69" s="124"/>
      <c r="E69" s="124"/>
      <c r="F69" s="124"/>
      <c r="G69" s="629" t="s">
        <v>149</v>
      </c>
      <c r="H69" s="124"/>
      <c r="I69" s="124"/>
      <c r="J69" s="124"/>
      <c r="K69" s="124"/>
      <c r="L69" s="124"/>
      <c r="M69" s="124"/>
      <c r="N69" s="591"/>
      <c r="O69" s="580"/>
    </row>
    <row r="70" spans="1:15" ht="9" customHeight="1">
      <c r="A70" s="580"/>
      <c r="B70" s="590"/>
      <c r="C70" s="1557" t="s">
        <v>291</v>
      </c>
      <c r="D70" s="1557"/>
      <c r="E70" s="1557"/>
      <c r="F70" s="1557"/>
      <c r="G70" s="1557"/>
      <c r="H70" s="1557"/>
      <c r="I70" s="1557"/>
      <c r="J70" s="1557"/>
      <c r="K70" s="1557"/>
      <c r="L70" s="1557"/>
      <c r="M70" s="1557"/>
      <c r="N70" s="591"/>
      <c r="O70" s="580"/>
    </row>
    <row r="71" spans="1:15" ht="9" customHeight="1">
      <c r="A71" s="580"/>
      <c r="B71" s="590"/>
      <c r="C71" s="1557" t="s">
        <v>292</v>
      </c>
      <c r="D71" s="1557"/>
      <c r="E71" s="1557"/>
      <c r="F71" s="1557"/>
      <c r="G71" s="1557"/>
      <c r="H71" s="1557"/>
      <c r="I71" s="1557"/>
      <c r="J71" s="1557"/>
      <c r="K71" s="1557"/>
      <c r="L71" s="1557"/>
      <c r="M71" s="1557"/>
      <c r="N71" s="591"/>
      <c r="O71" s="580"/>
    </row>
    <row r="72" spans="1:15" ht="13.5" customHeight="1">
      <c r="A72" s="580"/>
      <c r="B72" s="590"/>
      <c r="C72" s="580"/>
      <c r="D72" s="580"/>
      <c r="E72" s="587"/>
      <c r="F72" s="587"/>
      <c r="G72" s="587"/>
      <c r="H72" s="587"/>
      <c r="I72" s="587"/>
      <c r="J72" s="587"/>
      <c r="K72" s="1558" t="s">
        <v>571</v>
      </c>
      <c r="L72" s="1558"/>
      <c r="M72" s="1558"/>
      <c r="N72" s="630">
        <v>19</v>
      </c>
      <c r="O72" s="587"/>
    </row>
    <row r="73" spans="1:15" ht="13.5" customHeight="1"/>
    <row r="76" spans="1:15" ht="4.5" customHeight="1"/>
    <row r="79" spans="1:15" ht="8.25" customHeight="1"/>
    <row r="81" spans="11:14" ht="9" customHeight="1">
      <c r="N81" s="596"/>
    </row>
    <row r="82" spans="11:14" ht="8.25" customHeight="1">
      <c r="K82" s="596"/>
      <c r="M82" s="1364"/>
      <c r="N82" s="1364"/>
    </row>
    <row r="83" spans="11:14" ht="9.75" customHeight="1"/>
  </sheetData>
  <mergeCells count="30">
    <mergeCell ref="C25:D25"/>
    <mergeCell ref="B1:D1"/>
    <mergeCell ref="B2:D2"/>
    <mergeCell ref="C4:M4"/>
    <mergeCell ref="C5:D6"/>
    <mergeCell ref="C8:D8"/>
    <mergeCell ref="C18:M18"/>
    <mergeCell ref="C20:M20"/>
    <mergeCell ref="C22:D22"/>
    <mergeCell ref="C24:D24"/>
    <mergeCell ref="F6:M6"/>
    <mergeCell ref="C61:M61"/>
    <mergeCell ref="C26:D26"/>
    <mergeCell ref="C27:D27"/>
    <mergeCell ref="C28:M28"/>
    <mergeCell ref="C30:M30"/>
    <mergeCell ref="C32:D32"/>
    <mergeCell ref="C34:D34"/>
    <mergeCell ref="C35:D35"/>
    <mergeCell ref="C36:D36"/>
    <mergeCell ref="C37:D37"/>
    <mergeCell ref="C38:D38"/>
    <mergeCell ref="C60:D60"/>
    <mergeCell ref="M82:N82"/>
    <mergeCell ref="C63:M63"/>
    <mergeCell ref="C65:D65"/>
    <mergeCell ref="C68:M68"/>
    <mergeCell ref="C70:M70"/>
    <mergeCell ref="C71:M71"/>
    <mergeCell ref="K72:M72"/>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dimension ref="A1:AA336"/>
  <sheetViews>
    <sheetView zoomScaleNormal="100" workbookViewId="0"/>
  </sheetViews>
  <sheetFormatPr defaultRowHeight="12.75"/>
  <cols>
    <col min="1" max="1" width="0.85546875" style="585" customWidth="1"/>
    <col min="2" max="2" width="2.5703125" style="585" customWidth="1"/>
    <col min="3" max="3" width="0.7109375" style="585" customWidth="1"/>
    <col min="4" max="4" width="31.7109375" style="585" customWidth="1"/>
    <col min="5" max="7" width="4.7109375" style="1005" customWidth="1"/>
    <col min="8" max="11" width="4.7109375" style="867" customWidth="1"/>
    <col min="12" max="13" width="4.7109375" style="1005" customWidth="1"/>
    <col min="14" max="15" width="4.7109375" style="867" customWidth="1"/>
    <col min="16" max="17" width="4.7109375" style="1005" customWidth="1"/>
    <col min="18" max="18" width="2.42578125" style="1051" customWidth="1"/>
    <col min="19" max="19" width="0.85546875" style="585" customWidth="1"/>
    <col min="20" max="16384" width="9.140625" style="585"/>
  </cols>
  <sheetData>
    <row r="1" spans="1:27" ht="13.5" customHeight="1">
      <c r="A1" s="580"/>
      <c r="B1" s="1038"/>
      <c r="C1" s="1038"/>
      <c r="E1" s="1569" t="s">
        <v>403</v>
      </c>
      <c r="F1" s="1569"/>
      <c r="G1" s="1569"/>
      <c r="H1" s="1569"/>
      <c r="I1" s="1569"/>
      <c r="J1" s="1569"/>
      <c r="K1" s="1569"/>
      <c r="L1" s="1569"/>
      <c r="M1" s="1569"/>
      <c r="N1" s="1569"/>
      <c r="O1" s="1569"/>
      <c r="P1" s="1569"/>
      <c r="Q1" s="1569"/>
      <c r="R1" s="1053"/>
      <c r="S1" s="580"/>
    </row>
    <row r="2" spans="1:27" ht="6" customHeight="1">
      <c r="A2" s="580"/>
      <c r="B2" s="1041"/>
      <c r="C2" s="1042"/>
      <c r="D2" s="1042"/>
      <c r="E2" s="956"/>
      <c r="F2" s="956"/>
      <c r="G2" s="956"/>
      <c r="H2" s="957"/>
      <c r="I2" s="957"/>
      <c r="J2" s="957"/>
      <c r="K2" s="957"/>
      <c r="L2" s="956"/>
      <c r="M2" s="956"/>
      <c r="N2" s="957"/>
      <c r="O2" s="957"/>
      <c r="P2" s="956"/>
      <c r="Q2" s="956" t="s">
        <v>404</v>
      </c>
      <c r="R2" s="1054"/>
      <c r="S2" s="590"/>
    </row>
    <row r="3" spans="1:27" ht="13.5" customHeight="1" thickBot="1">
      <c r="A3" s="580"/>
      <c r="B3" s="671"/>
      <c r="C3" s="590"/>
      <c r="D3" s="590"/>
      <c r="E3" s="958"/>
      <c r="F3" s="958"/>
      <c r="G3" s="958"/>
      <c r="H3" s="878"/>
      <c r="I3" s="878"/>
      <c r="J3" s="878"/>
      <c r="K3" s="878"/>
      <c r="L3" s="958"/>
      <c r="M3" s="958"/>
      <c r="N3" s="878"/>
      <c r="O3" s="878"/>
      <c r="P3" s="1570" t="s">
        <v>75</v>
      </c>
      <c r="Q3" s="1570"/>
      <c r="R3" s="1055"/>
      <c r="S3" s="590"/>
    </row>
    <row r="4" spans="1:27" ht="13.5" customHeight="1" thickBot="1">
      <c r="A4" s="580"/>
      <c r="B4" s="671"/>
      <c r="C4" s="940" t="s">
        <v>405</v>
      </c>
      <c r="D4" s="959"/>
      <c r="E4" s="960"/>
      <c r="F4" s="960"/>
      <c r="G4" s="960"/>
      <c r="H4" s="960"/>
      <c r="I4" s="960"/>
      <c r="J4" s="960"/>
      <c r="K4" s="960"/>
      <c r="L4" s="960"/>
      <c r="M4" s="960"/>
      <c r="N4" s="960"/>
      <c r="O4" s="960"/>
      <c r="P4" s="960"/>
      <c r="Q4" s="961"/>
      <c r="R4" s="1053"/>
      <c r="S4" s="118"/>
    </row>
    <row r="5" spans="1:27" s="610" customFormat="1" ht="4.5" customHeight="1">
      <c r="A5" s="580"/>
      <c r="B5" s="671"/>
      <c r="C5" s="962"/>
      <c r="D5" s="962"/>
      <c r="E5" s="963"/>
      <c r="F5" s="963"/>
      <c r="G5" s="963"/>
      <c r="H5" s="963"/>
      <c r="I5" s="963"/>
      <c r="J5" s="963"/>
      <c r="K5" s="963"/>
      <c r="L5" s="963"/>
      <c r="M5" s="963"/>
      <c r="N5" s="963"/>
      <c r="O5" s="963"/>
      <c r="P5" s="963"/>
      <c r="Q5" s="963"/>
      <c r="R5" s="1053"/>
      <c r="S5" s="118"/>
      <c r="T5" s="585"/>
      <c r="U5" s="585"/>
      <c r="V5" s="585"/>
      <c r="W5" s="585"/>
      <c r="X5" s="585"/>
      <c r="Y5" s="585"/>
      <c r="Z5" s="585"/>
      <c r="AA5" s="585"/>
    </row>
    <row r="6" spans="1:27" s="610" customFormat="1" ht="13.5" customHeight="1">
      <c r="A6" s="580"/>
      <c r="B6" s="671"/>
      <c r="C6" s="962"/>
      <c r="D6" s="962"/>
      <c r="E6" s="1348">
        <v>2012</v>
      </c>
      <c r="F6" s="1348"/>
      <c r="G6" s="1348"/>
      <c r="H6" s="1348"/>
      <c r="I6" s="1348"/>
      <c r="J6" s="1348"/>
      <c r="K6" s="1348">
        <v>2013</v>
      </c>
      <c r="L6" s="1348"/>
      <c r="M6" s="1348"/>
      <c r="N6" s="1348"/>
      <c r="O6" s="1348"/>
      <c r="P6" s="1348"/>
      <c r="Q6" s="1348"/>
      <c r="R6" s="1053"/>
      <c r="S6" s="118"/>
      <c r="T6" s="585"/>
      <c r="U6" s="585"/>
      <c r="V6" s="585"/>
      <c r="W6" s="585"/>
      <c r="X6" s="585"/>
      <c r="Y6" s="585"/>
      <c r="Z6" s="585"/>
      <c r="AA6" s="585"/>
    </row>
    <row r="7" spans="1:27" s="610" customFormat="1" ht="13.5" customHeight="1">
      <c r="A7" s="580"/>
      <c r="B7" s="671"/>
      <c r="C7" s="962"/>
      <c r="D7" s="962"/>
      <c r="E7" s="1181" t="s">
        <v>102</v>
      </c>
      <c r="F7" s="1181" t="s">
        <v>101</v>
      </c>
      <c r="G7" s="1181" t="s">
        <v>100</v>
      </c>
      <c r="H7" s="1181" t="s">
        <v>99</v>
      </c>
      <c r="I7" s="1181" t="s">
        <v>98</v>
      </c>
      <c r="J7" s="1071" t="s">
        <v>97</v>
      </c>
      <c r="K7" s="1181" t="s">
        <v>108</v>
      </c>
      <c r="L7" s="1181" t="s">
        <v>107</v>
      </c>
      <c r="M7" s="1181" t="s">
        <v>106</v>
      </c>
      <c r="N7" s="1181" t="s">
        <v>105</v>
      </c>
      <c r="O7" s="1181" t="s">
        <v>104</v>
      </c>
      <c r="P7" s="1181" t="s">
        <v>103</v>
      </c>
      <c r="Q7" s="1181" t="s">
        <v>102</v>
      </c>
      <c r="R7" s="1053"/>
      <c r="S7" s="598"/>
      <c r="T7" s="585"/>
      <c r="U7" s="585"/>
      <c r="V7" s="585"/>
      <c r="W7" s="585"/>
      <c r="X7" s="585"/>
      <c r="Y7" s="585"/>
      <c r="Z7" s="585"/>
      <c r="AA7" s="585"/>
    </row>
    <row r="8" spans="1:27" s="610" customFormat="1" ht="3.75" customHeight="1">
      <c r="A8" s="580"/>
      <c r="B8" s="671"/>
      <c r="C8" s="962"/>
      <c r="D8" s="962"/>
      <c r="E8" s="598"/>
      <c r="F8" s="598"/>
      <c r="G8" s="598"/>
      <c r="H8" s="598"/>
      <c r="I8" s="598"/>
      <c r="J8" s="598"/>
      <c r="K8" s="598"/>
      <c r="L8" s="598"/>
      <c r="M8" s="598"/>
      <c r="N8" s="598"/>
      <c r="O8" s="598"/>
      <c r="P8" s="598"/>
      <c r="Q8" s="598"/>
      <c r="R8" s="1053"/>
      <c r="S8" s="598"/>
      <c r="T8" s="585"/>
      <c r="U8" s="585"/>
      <c r="V8" s="585"/>
      <c r="W8" s="585"/>
      <c r="X8" s="585"/>
      <c r="Y8" s="585"/>
      <c r="Z8" s="585"/>
      <c r="AA8" s="585"/>
    </row>
    <row r="9" spans="1:27" s="966" customFormat="1" ht="15" customHeight="1">
      <c r="A9" s="964"/>
      <c r="B9" s="707"/>
      <c r="C9" s="1035" t="s">
        <v>382</v>
      </c>
      <c r="D9" s="1035"/>
      <c r="E9" s="487">
        <v>-3.1850643341367877</v>
      </c>
      <c r="F9" s="487">
        <v>-3.3462502674224357</v>
      </c>
      <c r="G9" s="487">
        <v>-3.6764637128238014</v>
      </c>
      <c r="H9" s="487">
        <v>-3.9880226736147413</v>
      </c>
      <c r="I9" s="487">
        <v>-4.0699665177270941</v>
      </c>
      <c r="J9" s="487">
        <v>-3.9712617740464111</v>
      </c>
      <c r="K9" s="487">
        <v>-3.8752611733415736</v>
      </c>
      <c r="L9" s="487">
        <v>-3.5504583666644747</v>
      </c>
      <c r="M9" s="487">
        <v>-3.2707065951547931</v>
      </c>
      <c r="N9" s="487">
        <v>-2.9349941539111795</v>
      </c>
      <c r="O9" s="487">
        <v>-2.6619210456776519</v>
      </c>
      <c r="P9" s="487">
        <v>-2.3527981230823691</v>
      </c>
      <c r="Q9" s="487">
        <v>-1.9035809136869399</v>
      </c>
      <c r="R9" s="1056"/>
      <c r="S9" s="536"/>
      <c r="T9" s="965"/>
      <c r="U9" s="965"/>
      <c r="V9" s="965"/>
      <c r="W9" s="965"/>
      <c r="X9" s="965"/>
      <c r="Y9" s="965"/>
      <c r="Z9" s="965"/>
      <c r="AA9" s="965"/>
    </row>
    <row r="10" spans="1:27" s="966" customFormat="1" ht="16.5" customHeight="1">
      <c r="A10" s="964"/>
      <c r="B10" s="707"/>
      <c r="C10" s="1035" t="s">
        <v>383</v>
      </c>
      <c r="D10" s="312"/>
      <c r="E10" s="967"/>
      <c r="F10" s="967"/>
      <c r="G10" s="967"/>
      <c r="H10" s="967"/>
      <c r="I10" s="967"/>
      <c r="J10" s="967"/>
      <c r="K10" s="967"/>
      <c r="L10" s="967"/>
      <c r="M10" s="967"/>
      <c r="N10" s="967"/>
      <c r="O10" s="967"/>
      <c r="P10" s="967"/>
      <c r="Q10" s="967"/>
      <c r="R10" s="1057"/>
      <c r="S10" s="536"/>
      <c r="T10" s="965"/>
      <c r="U10" s="965"/>
      <c r="V10" s="965"/>
      <c r="W10" s="965"/>
      <c r="X10" s="965"/>
      <c r="Y10" s="965"/>
      <c r="Z10" s="965"/>
      <c r="AA10" s="965"/>
    </row>
    <row r="11" spans="1:27" s="610" customFormat="1" ht="11.25" customHeight="1">
      <c r="A11" s="580"/>
      <c r="B11" s="671"/>
      <c r="C11" s="590"/>
      <c r="D11" s="134" t="s">
        <v>165</v>
      </c>
      <c r="E11" s="968">
        <v>-19.372132996960627</v>
      </c>
      <c r="F11" s="968">
        <v>-19.72580375485045</v>
      </c>
      <c r="G11" s="968">
        <v>-20.262267634491035</v>
      </c>
      <c r="H11" s="968">
        <v>-21.414514501200504</v>
      </c>
      <c r="I11" s="968">
        <v>-20.628710908725072</v>
      </c>
      <c r="J11" s="968">
        <v>-19.491272152472344</v>
      </c>
      <c r="K11" s="968">
        <v>-18.215746954481677</v>
      </c>
      <c r="L11" s="968">
        <v>-17.550215189696747</v>
      </c>
      <c r="M11" s="968">
        <v>-17.285650031543177</v>
      </c>
      <c r="N11" s="968">
        <v>-16.610770576830234</v>
      </c>
      <c r="O11" s="968">
        <v>-16.800172738583797</v>
      </c>
      <c r="P11" s="968">
        <v>-16.067052919429621</v>
      </c>
      <c r="Q11" s="968">
        <v>-15.280555254505231</v>
      </c>
      <c r="R11" s="841"/>
      <c r="S11" s="118"/>
      <c r="T11" s="585"/>
      <c r="U11" s="585"/>
      <c r="V11" s="585"/>
      <c r="W11" s="585"/>
      <c r="X11" s="585"/>
      <c r="Y11" s="585"/>
      <c r="Z11" s="585"/>
      <c r="AA11" s="585"/>
    </row>
    <row r="12" spans="1:27" s="610" customFormat="1" ht="12.75" customHeight="1">
      <c r="A12" s="580"/>
      <c r="B12" s="671"/>
      <c r="C12" s="590"/>
      <c r="D12" s="134" t="s">
        <v>166</v>
      </c>
      <c r="E12" s="968">
        <v>-70.497144680987446</v>
      </c>
      <c r="F12" s="968">
        <v>-70.439977718186569</v>
      </c>
      <c r="G12" s="968">
        <v>-70.881978512840377</v>
      </c>
      <c r="H12" s="968">
        <v>-71.5043031604513</v>
      </c>
      <c r="I12" s="968">
        <v>-70.424864260148226</v>
      </c>
      <c r="J12" s="968">
        <v>-68.85016964825958</v>
      </c>
      <c r="K12" s="968">
        <v>-67.022286135083746</v>
      </c>
      <c r="L12" s="968">
        <v>-65.870803233277471</v>
      </c>
      <c r="M12" s="968">
        <v>-64.250387256453976</v>
      </c>
      <c r="N12" s="968">
        <v>-63.820869279587185</v>
      </c>
      <c r="O12" s="968">
        <v>-62.44810996976711</v>
      </c>
      <c r="P12" s="968">
        <v>-62.052189138807613</v>
      </c>
      <c r="Q12" s="968">
        <v>-58.629337272879233</v>
      </c>
      <c r="R12" s="841"/>
      <c r="S12" s="118"/>
      <c r="T12" s="585"/>
      <c r="U12" s="585"/>
      <c r="V12" s="585"/>
      <c r="W12" s="585"/>
      <c r="X12" s="585"/>
      <c r="Y12" s="585"/>
      <c r="Z12" s="585"/>
      <c r="AA12" s="585"/>
    </row>
    <row r="13" spans="1:27" s="610" customFormat="1" ht="11.25" customHeight="1">
      <c r="A13" s="580"/>
      <c r="B13" s="671"/>
      <c r="C13" s="590"/>
      <c r="D13" s="134" t="s">
        <v>167</v>
      </c>
      <c r="E13" s="968">
        <v>-20.135446634850528</v>
      </c>
      <c r="F13" s="968">
        <v>-20.889236661557508</v>
      </c>
      <c r="G13" s="968">
        <v>-21.34133201580936</v>
      </c>
      <c r="H13" s="968">
        <v>-20.165981633050947</v>
      </c>
      <c r="I13" s="968">
        <v>-19.246874730713696</v>
      </c>
      <c r="J13" s="968">
        <v>-18.574111964110013</v>
      </c>
      <c r="K13" s="968">
        <v>-18.092372666255031</v>
      </c>
      <c r="L13" s="968">
        <v>-16.775963364091744</v>
      </c>
      <c r="M13" s="968">
        <v>-15.42023771747475</v>
      </c>
      <c r="N13" s="968">
        <v>-14.536196968876796</v>
      </c>
      <c r="O13" s="968">
        <v>-14.052573520163484</v>
      </c>
      <c r="P13" s="968">
        <v>-12.974001663815107</v>
      </c>
      <c r="Q13" s="968">
        <v>-12.15706728239153</v>
      </c>
      <c r="R13" s="841"/>
      <c r="S13" s="118"/>
      <c r="T13" s="585"/>
      <c r="U13" s="585"/>
      <c r="V13" s="585"/>
      <c r="W13" s="585"/>
      <c r="X13" s="585"/>
      <c r="Y13" s="585"/>
      <c r="Z13" s="585"/>
      <c r="AA13" s="585"/>
    </row>
    <row r="14" spans="1:27" s="610" customFormat="1" ht="12" customHeight="1">
      <c r="A14" s="580"/>
      <c r="B14" s="671"/>
      <c r="C14" s="590"/>
      <c r="D14" s="134" t="s">
        <v>168</v>
      </c>
      <c r="E14" s="968">
        <v>-31.202891700866985</v>
      </c>
      <c r="F14" s="968">
        <v>-31.162945561183733</v>
      </c>
      <c r="G14" s="968">
        <v>-32.833258316725207</v>
      </c>
      <c r="H14" s="968">
        <v>-34.935541467858435</v>
      </c>
      <c r="I14" s="968">
        <v>-34.300790236327444</v>
      </c>
      <c r="J14" s="968">
        <v>-32.087514610222854</v>
      </c>
      <c r="K14" s="968">
        <v>-31.046571135233378</v>
      </c>
      <c r="L14" s="968">
        <v>-30.055315257700801</v>
      </c>
      <c r="M14" s="968">
        <v>-29.392469170436268</v>
      </c>
      <c r="N14" s="968">
        <v>-28.440026641706439</v>
      </c>
      <c r="O14" s="968">
        <v>-27.133179033552452</v>
      </c>
      <c r="P14" s="968">
        <v>-25.056293732099657</v>
      </c>
      <c r="Q14" s="968">
        <v>-22.12274374674827</v>
      </c>
      <c r="R14" s="841"/>
      <c r="S14" s="118"/>
      <c r="T14" s="585"/>
      <c r="U14" s="585"/>
      <c r="V14" s="664"/>
      <c r="W14" s="585"/>
      <c r="X14" s="585"/>
      <c r="Y14" s="585"/>
      <c r="Z14" s="585"/>
      <c r="AA14" s="585"/>
    </row>
    <row r="15" spans="1:27" s="610" customFormat="1" ht="10.5" customHeight="1">
      <c r="A15" s="580"/>
      <c r="B15" s="671"/>
      <c r="C15" s="590"/>
      <c r="D15" s="244"/>
      <c r="E15" s="969"/>
      <c r="F15" s="969"/>
      <c r="G15" s="969"/>
      <c r="H15" s="969"/>
      <c r="I15" s="969"/>
      <c r="J15" s="969"/>
      <c r="K15" s="969"/>
      <c r="L15" s="969"/>
      <c r="M15" s="969"/>
      <c r="N15" s="969"/>
      <c r="O15" s="969"/>
      <c r="P15" s="969"/>
      <c r="Q15" s="969"/>
      <c r="R15" s="841"/>
      <c r="S15" s="118"/>
      <c r="T15" s="585"/>
      <c r="U15" s="585"/>
      <c r="V15" s="664"/>
      <c r="W15" s="585"/>
      <c r="X15" s="585"/>
      <c r="Y15" s="585"/>
      <c r="Z15" s="585"/>
      <c r="AA15" s="585"/>
    </row>
    <row r="16" spans="1:27" s="610" customFormat="1" ht="10.5" customHeight="1">
      <c r="A16" s="580"/>
      <c r="B16" s="671"/>
      <c r="C16" s="590"/>
      <c r="D16" s="244"/>
      <c r="E16" s="969"/>
      <c r="F16" s="969"/>
      <c r="G16" s="969"/>
      <c r="H16" s="969"/>
      <c r="I16" s="969"/>
      <c r="J16" s="969"/>
      <c r="K16" s="969"/>
      <c r="L16" s="969"/>
      <c r="M16" s="969"/>
      <c r="N16" s="969"/>
      <c r="O16" s="969"/>
      <c r="P16" s="969"/>
      <c r="Q16" s="969"/>
      <c r="R16" s="841"/>
      <c r="S16" s="118"/>
      <c r="T16" s="585"/>
      <c r="U16" s="585"/>
      <c r="V16" s="664"/>
      <c r="W16" s="585"/>
      <c r="X16" s="585"/>
      <c r="Y16" s="585"/>
      <c r="Z16" s="585"/>
      <c r="AA16" s="585"/>
    </row>
    <row r="17" spans="1:27" s="610" customFormat="1" ht="10.5" customHeight="1">
      <c r="A17" s="580"/>
      <c r="B17" s="671"/>
      <c r="C17" s="590"/>
      <c r="D17" s="244"/>
      <c r="E17" s="969"/>
      <c r="F17" s="969"/>
      <c r="G17" s="969"/>
      <c r="H17" s="969"/>
      <c r="I17" s="969"/>
      <c r="J17" s="969"/>
      <c r="K17" s="969"/>
      <c r="L17" s="969"/>
      <c r="M17" s="969"/>
      <c r="N17" s="969"/>
      <c r="O17" s="969"/>
      <c r="P17" s="969"/>
      <c r="Q17" s="969"/>
      <c r="R17" s="841"/>
      <c r="S17" s="118"/>
      <c r="T17" s="585"/>
      <c r="U17" s="585"/>
      <c r="V17" s="664"/>
      <c r="W17" s="585"/>
      <c r="X17" s="585"/>
      <c r="Y17" s="585"/>
      <c r="Z17" s="585"/>
      <c r="AA17" s="585"/>
    </row>
    <row r="18" spans="1:27" s="610" customFormat="1" ht="10.5" customHeight="1">
      <c r="A18" s="580"/>
      <c r="B18" s="671"/>
      <c r="C18" s="590"/>
      <c r="D18" s="244"/>
      <c r="E18" s="969"/>
      <c r="F18" s="969"/>
      <c r="G18" s="969"/>
      <c r="H18" s="969"/>
      <c r="I18" s="969"/>
      <c r="J18" s="969"/>
      <c r="K18" s="969"/>
      <c r="L18" s="969"/>
      <c r="M18" s="969"/>
      <c r="N18" s="969"/>
      <c r="O18" s="969"/>
      <c r="P18" s="969"/>
      <c r="Q18" s="969"/>
      <c r="R18" s="841"/>
      <c r="S18" s="118"/>
      <c r="T18" s="585"/>
      <c r="U18" s="585"/>
      <c r="V18" s="664"/>
      <c r="W18" s="585"/>
      <c r="X18" s="585"/>
      <c r="Y18" s="585"/>
      <c r="Z18" s="585"/>
      <c r="AA18" s="585"/>
    </row>
    <row r="19" spans="1:27" s="610" customFormat="1" ht="10.5" customHeight="1">
      <c r="A19" s="580"/>
      <c r="B19" s="671"/>
      <c r="C19" s="590"/>
      <c r="D19" s="244"/>
      <c r="E19" s="969"/>
      <c r="F19" s="969"/>
      <c r="G19" s="969"/>
      <c r="H19" s="969"/>
      <c r="I19" s="969"/>
      <c r="J19" s="969"/>
      <c r="K19" s="969"/>
      <c r="L19" s="969"/>
      <c r="M19" s="969"/>
      <c r="N19" s="969"/>
      <c r="O19" s="969"/>
      <c r="P19" s="969"/>
      <c r="Q19" s="969"/>
      <c r="R19" s="841"/>
      <c r="S19" s="118"/>
      <c r="T19" s="585"/>
      <c r="U19" s="585"/>
      <c r="V19" s="664"/>
      <c r="W19" s="585"/>
      <c r="X19" s="585"/>
      <c r="Y19" s="585"/>
      <c r="Z19" s="585"/>
      <c r="AA19" s="585"/>
    </row>
    <row r="20" spans="1:27" s="610" customFormat="1" ht="10.5" customHeight="1">
      <c r="A20" s="580"/>
      <c r="B20" s="671"/>
      <c r="C20" s="590"/>
      <c r="D20" s="244"/>
      <c r="E20" s="969"/>
      <c r="F20" s="969"/>
      <c r="G20" s="969"/>
      <c r="H20" s="969"/>
      <c r="I20" s="969"/>
      <c r="J20" s="969"/>
      <c r="K20" s="969"/>
      <c r="L20" s="969"/>
      <c r="M20" s="969"/>
      <c r="N20" s="969"/>
      <c r="O20" s="969"/>
      <c r="P20" s="969"/>
      <c r="Q20" s="969"/>
      <c r="R20" s="841"/>
      <c r="S20" s="118"/>
      <c r="T20" s="585"/>
      <c r="U20" s="585"/>
      <c r="V20" s="664"/>
      <c r="W20" s="585"/>
      <c r="X20" s="585"/>
      <c r="Y20" s="585"/>
      <c r="Z20" s="585"/>
      <c r="AA20" s="585"/>
    </row>
    <row r="21" spans="1:27" s="610" customFormat="1" ht="10.5" customHeight="1">
      <c r="A21" s="580"/>
      <c r="B21" s="671"/>
      <c r="C21" s="590"/>
      <c r="D21" s="244"/>
      <c r="E21" s="969"/>
      <c r="F21" s="969"/>
      <c r="G21" s="969"/>
      <c r="H21" s="969"/>
      <c r="I21" s="969"/>
      <c r="J21" s="969"/>
      <c r="K21" s="969"/>
      <c r="L21" s="969"/>
      <c r="M21" s="969"/>
      <c r="N21" s="969"/>
      <c r="O21" s="969"/>
      <c r="P21" s="969"/>
      <c r="Q21" s="969"/>
      <c r="R21" s="841"/>
      <c r="S21" s="118"/>
      <c r="T21" s="585"/>
      <c r="U21" s="585"/>
      <c r="V21" s="664"/>
      <c r="W21" s="585"/>
      <c r="X21" s="585"/>
      <c r="Y21" s="585"/>
      <c r="Z21" s="585"/>
      <c r="AA21" s="585"/>
    </row>
    <row r="22" spans="1:27" s="610" customFormat="1" ht="10.5" customHeight="1">
      <c r="A22" s="580"/>
      <c r="B22" s="671"/>
      <c r="C22" s="590"/>
      <c r="D22" s="244"/>
      <c r="E22" s="969"/>
      <c r="F22" s="969"/>
      <c r="G22" s="969"/>
      <c r="H22" s="969"/>
      <c r="I22" s="969"/>
      <c r="J22" s="969"/>
      <c r="K22" s="969"/>
      <c r="L22" s="969"/>
      <c r="M22" s="969"/>
      <c r="N22" s="969"/>
      <c r="O22" s="969"/>
      <c r="P22" s="969"/>
      <c r="Q22" s="969"/>
      <c r="R22" s="841"/>
      <c r="S22" s="118"/>
      <c r="T22" s="585"/>
      <c r="U22" s="585"/>
      <c r="V22" s="664"/>
      <c r="W22" s="585"/>
      <c r="X22" s="585"/>
      <c r="Y22" s="585"/>
      <c r="Z22" s="585"/>
      <c r="AA22" s="585"/>
    </row>
    <row r="23" spans="1:27" s="610" customFormat="1" ht="10.5" customHeight="1">
      <c r="A23" s="580"/>
      <c r="B23" s="671"/>
      <c r="C23" s="590"/>
      <c r="D23" s="244"/>
      <c r="E23" s="969"/>
      <c r="F23" s="969"/>
      <c r="G23" s="969"/>
      <c r="H23" s="969"/>
      <c r="I23" s="969"/>
      <c r="J23" s="969"/>
      <c r="K23" s="969"/>
      <c r="L23" s="969"/>
      <c r="M23" s="969"/>
      <c r="N23" s="969"/>
      <c r="O23" s="969"/>
      <c r="P23" s="969"/>
      <c r="Q23" s="969"/>
      <c r="R23" s="841"/>
      <c r="S23" s="118"/>
      <c r="T23" s="585"/>
      <c r="U23" s="585"/>
      <c r="V23" s="664"/>
      <c r="W23" s="585"/>
      <c r="X23" s="585"/>
      <c r="Y23" s="585"/>
      <c r="Z23" s="585"/>
      <c r="AA23" s="585"/>
    </row>
    <row r="24" spans="1:27" s="610" customFormat="1" ht="10.5" customHeight="1">
      <c r="A24" s="580"/>
      <c r="B24" s="671"/>
      <c r="C24" s="590"/>
      <c r="D24" s="244"/>
      <c r="E24" s="969"/>
      <c r="F24" s="969"/>
      <c r="G24" s="969"/>
      <c r="H24" s="969"/>
      <c r="I24" s="969"/>
      <c r="J24" s="969"/>
      <c r="K24" s="969"/>
      <c r="L24" s="969"/>
      <c r="M24" s="969"/>
      <c r="N24" s="969"/>
      <c r="O24" s="969"/>
      <c r="P24" s="969"/>
      <c r="Q24" s="969"/>
      <c r="R24" s="841"/>
      <c r="S24" s="118"/>
      <c r="T24" s="585"/>
      <c r="U24" s="585"/>
      <c r="V24" s="664"/>
      <c r="W24" s="585"/>
      <c r="X24" s="585"/>
      <c r="Y24" s="585"/>
      <c r="Z24" s="585"/>
      <c r="AA24" s="585"/>
    </row>
    <row r="25" spans="1:27" s="610" customFormat="1" ht="10.5" customHeight="1">
      <c r="A25" s="580"/>
      <c r="B25" s="671"/>
      <c r="C25" s="590"/>
      <c r="D25" s="244"/>
      <c r="E25" s="969"/>
      <c r="F25" s="969"/>
      <c r="G25" s="969"/>
      <c r="H25" s="969"/>
      <c r="I25" s="969"/>
      <c r="J25" s="969"/>
      <c r="K25" s="969"/>
      <c r="L25" s="969"/>
      <c r="M25" s="969"/>
      <c r="N25" s="969"/>
      <c r="O25" s="969"/>
      <c r="P25" s="969"/>
      <c r="Q25" s="969"/>
      <c r="R25" s="841"/>
      <c r="S25" s="118"/>
      <c r="T25" s="585"/>
      <c r="U25" s="585"/>
      <c r="V25" s="664"/>
      <c r="W25" s="585"/>
      <c r="X25" s="585"/>
      <c r="Y25" s="585"/>
      <c r="Z25" s="585"/>
      <c r="AA25" s="585"/>
    </row>
    <row r="26" spans="1:27" s="610" customFormat="1" ht="10.5" customHeight="1">
      <c r="A26" s="580"/>
      <c r="B26" s="671"/>
      <c r="C26" s="590"/>
      <c r="D26" s="244"/>
      <c r="E26" s="969"/>
      <c r="F26" s="969"/>
      <c r="G26" s="969"/>
      <c r="H26" s="969"/>
      <c r="I26" s="969"/>
      <c r="J26" s="969"/>
      <c r="K26" s="969"/>
      <c r="L26" s="969"/>
      <c r="M26" s="969"/>
      <c r="N26" s="969"/>
      <c r="O26" s="969"/>
      <c r="P26" s="969"/>
      <c r="Q26" s="969"/>
      <c r="R26" s="841"/>
      <c r="S26" s="118"/>
      <c r="T26" s="585"/>
      <c r="U26" s="585"/>
      <c r="V26" s="664"/>
      <c r="W26" s="585"/>
      <c r="X26" s="585"/>
      <c r="Y26" s="585"/>
      <c r="Z26" s="585"/>
      <c r="AA26" s="585"/>
    </row>
    <row r="27" spans="1:27" s="610" customFormat="1" ht="10.5" customHeight="1">
      <c r="A27" s="580"/>
      <c r="B27" s="671"/>
      <c r="C27" s="590"/>
      <c r="D27" s="244"/>
      <c r="E27" s="969"/>
      <c r="F27" s="969"/>
      <c r="G27" s="969"/>
      <c r="H27" s="969"/>
      <c r="I27" s="969"/>
      <c r="J27" s="969"/>
      <c r="K27" s="969"/>
      <c r="L27" s="969"/>
      <c r="M27" s="969"/>
      <c r="N27" s="969"/>
      <c r="O27" s="969"/>
      <c r="P27" s="969"/>
      <c r="Q27" s="969"/>
      <c r="R27" s="841"/>
      <c r="S27" s="118"/>
      <c r="T27" s="585"/>
      <c r="U27" s="585"/>
      <c r="V27" s="664"/>
      <c r="W27" s="585"/>
      <c r="X27" s="585"/>
      <c r="Y27" s="585"/>
      <c r="Z27" s="585"/>
      <c r="AA27" s="585"/>
    </row>
    <row r="28" spans="1:27" s="610" customFormat="1" ht="6" customHeight="1">
      <c r="A28" s="580"/>
      <c r="B28" s="671"/>
      <c r="C28" s="590"/>
      <c r="D28" s="244"/>
      <c r="E28" s="969"/>
      <c r="F28" s="969"/>
      <c r="G28" s="969"/>
      <c r="H28" s="969"/>
      <c r="I28" s="969"/>
      <c r="J28" s="969"/>
      <c r="K28" s="969"/>
      <c r="L28" s="969"/>
      <c r="M28" s="969"/>
      <c r="N28" s="969"/>
      <c r="O28" s="969"/>
      <c r="P28" s="969"/>
      <c r="Q28" s="969"/>
      <c r="R28" s="841"/>
      <c r="S28" s="118"/>
      <c r="T28" s="585"/>
      <c r="U28" s="585"/>
      <c r="V28" s="585"/>
      <c r="W28" s="585"/>
      <c r="X28" s="585"/>
      <c r="Y28" s="585"/>
      <c r="Z28" s="585"/>
      <c r="AA28" s="585"/>
    </row>
    <row r="29" spans="1:27" s="966" customFormat="1" ht="15" customHeight="1">
      <c r="A29" s="964"/>
      <c r="B29" s="707"/>
      <c r="C29" s="1035" t="s">
        <v>381</v>
      </c>
      <c r="D29" s="312"/>
      <c r="E29" s="970"/>
      <c r="F29" s="971"/>
      <c r="G29" s="971"/>
      <c r="H29" s="971"/>
      <c r="I29" s="971"/>
      <c r="J29" s="971"/>
      <c r="K29" s="971"/>
      <c r="L29" s="971"/>
      <c r="M29" s="971"/>
      <c r="N29" s="971"/>
      <c r="O29" s="971"/>
      <c r="P29" s="971"/>
      <c r="Q29" s="971"/>
      <c r="R29" s="1058"/>
      <c r="S29" s="536"/>
      <c r="T29" s="965"/>
      <c r="U29" s="965"/>
      <c r="V29" s="965"/>
      <c r="W29" s="965"/>
      <c r="X29" s="965"/>
      <c r="Y29" s="965"/>
      <c r="Z29" s="965"/>
      <c r="AA29" s="965"/>
    </row>
    <row r="30" spans="1:27" s="610" customFormat="1" ht="11.25" customHeight="1">
      <c r="A30" s="580"/>
      <c r="B30" s="671"/>
      <c r="C30" s="1038"/>
      <c r="D30" s="134" t="s">
        <v>169</v>
      </c>
      <c r="E30" s="968">
        <v>-12.586290226333332</v>
      </c>
      <c r="F30" s="968">
        <v>-12.849435307366667</v>
      </c>
      <c r="G30" s="968">
        <v>-14.166917853500001</v>
      </c>
      <c r="H30" s="968">
        <v>-15.8100429558</v>
      </c>
      <c r="I30" s="968">
        <v>-17.051335558999998</v>
      </c>
      <c r="J30" s="968">
        <v>-15.903242980266667</v>
      </c>
      <c r="K30" s="968">
        <v>-14.437682153099999</v>
      </c>
      <c r="L30" s="968">
        <v>-12.704199960866667</v>
      </c>
      <c r="M30" s="968">
        <v>-11.733459325233333</v>
      </c>
      <c r="N30" s="968">
        <v>-11.179604994966667</v>
      </c>
      <c r="O30" s="968">
        <v>-10.0295557677</v>
      </c>
      <c r="P30" s="968">
        <v>-9.252299322299999</v>
      </c>
      <c r="Q30" s="968">
        <v>-8.4027187184666658</v>
      </c>
      <c r="R30" s="1059"/>
      <c r="S30" s="118"/>
      <c r="T30" s="585"/>
      <c r="U30" s="585"/>
      <c r="V30" s="585"/>
      <c r="W30" s="585"/>
      <c r="X30" s="585"/>
      <c r="Y30" s="585"/>
      <c r="Z30" s="585"/>
      <c r="AA30" s="585"/>
    </row>
    <row r="31" spans="1:27" s="610" customFormat="1" ht="12.75" customHeight="1">
      <c r="A31" s="580"/>
      <c r="B31" s="671"/>
      <c r="C31" s="1038"/>
      <c r="D31" s="134" t="s">
        <v>166</v>
      </c>
      <c r="E31" s="968">
        <v>-57.493669078474881</v>
      </c>
      <c r="F31" s="968">
        <v>-57.543537193573137</v>
      </c>
      <c r="G31" s="968">
        <v>-57.139460054147435</v>
      </c>
      <c r="H31" s="968">
        <v>-57.327169255869251</v>
      </c>
      <c r="I31" s="968">
        <v>-54.845754292229792</v>
      </c>
      <c r="J31" s="968">
        <v>-53.377993368319153</v>
      </c>
      <c r="K31" s="968">
        <v>-51.566224826934182</v>
      </c>
      <c r="L31" s="968">
        <v>-51.171684327721614</v>
      </c>
      <c r="M31" s="968">
        <v>-49.402256708241282</v>
      </c>
      <c r="N31" s="968">
        <v>-48.210160221074354</v>
      </c>
      <c r="O31" s="968">
        <v>-46.876261629867543</v>
      </c>
      <c r="P31" s="968">
        <v>-46.977024275215228</v>
      </c>
      <c r="Q31" s="968">
        <v>-43.818725398791798</v>
      </c>
      <c r="R31" s="1059"/>
      <c r="S31" s="118"/>
      <c r="T31" s="585"/>
      <c r="U31" s="585"/>
      <c r="V31" s="585"/>
      <c r="W31" s="585"/>
      <c r="X31" s="585"/>
      <c r="Y31" s="585"/>
      <c r="Z31" s="585"/>
      <c r="AA31" s="585"/>
    </row>
    <row r="32" spans="1:27" s="610" customFormat="1" ht="11.25" customHeight="1">
      <c r="A32" s="580"/>
      <c r="B32" s="671"/>
      <c r="C32" s="1038"/>
      <c r="D32" s="134" t="s">
        <v>167</v>
      </c>
      <c r="E32" s="968">
        <v>-24.86641884143333</v>
      </c>
      <c r="F32" s="968">
        <v>-26.128006968099999</v>
      </c>
      <c r="G32" s="968">
        <v>-29.138462364100004</v>
      </c>
      <c r="H32" s="968">
        <v>-29.769968731133332</v>
      </c>
      <c r="I32" s="968">
        <v>-29.324036268466667</v>
      </c>
      <c r="J32" s="968">
        <v>-28.364270809466664</v>
      </c>
      <c r="K32" s="968">
        <v>-27.343360402433333</v>
      </c>
      <c r="L32" s="968">
        <v>-25.869223388033333</v>
      </c>
      <c r="M32" s="968">
        <v>-24.017259037633334</v>
      </c>
      <c r="N32" s="968">
        <v>-22.059370256233333</v>
      </c>
      <c r="O32" s="968">
        <v>-21.040626606366665</v>
      </c>
      <c r="P32" s="968">
        <v>-19.0398234745</v>
      </c>
      <c r="Q32" s="968">
        <v>-18.030899205000001</v>
      </c>
      <c r="R32" s="1059"/>
      <c r="S32" s="118"/>
      <c r="T32" s="585"/>
      <c r="U32" s="585"/>
      <c r="V32" s="585"/>
      <c r="W32" s="585"/>
      <c r="X32" s="585"/>
      <c r="Y32" s="585"/>
      <c r="Z32" s="585"/>
      <c r="AA32" s="585"/>
    </row>
    <row r="33" spans="1:27" s="610" customFormat="1" ht="12" customHeight="1">
      <c r="A33" s="580"/>
      <c r="B33" s="671"/>
      <c r="C33" s="1038"/>
      <c r="D33" s="134" t="s">
        <v>170</v>
      </c>
      <c r="E33" s="968">
        <v>-14.977885634726052</v>
      </c>
      <c r="F33" s="968">
        <v>-15.504979548727007</v>
      </c>
      <c r="G33" s="968">
        <v>-15.887117017461456</v>
      </c>
      <c r="H33" s="968">
        <v>-17.466581781513536</v>
      </c>
      <c r="I33" s="968">
        <v>-17.746358197050984</v>
      </c>
      <c r="J33" s="968">
        <v>-18.356362169136251</v>
      </c>
      <c r="K33" s="968">
        <v>-17.7341599618813</v>
      </c>
      <c r="L33" s="968">
        <v>-17.328874277633926</v>
      </c>
      <c r="M33" s="968">
        <v>-17.447804352152506</v>
      </c>
      <c r="N33" s="968">
        <v>-17.958991939683841</v>
      </c>
      <c r="O33" s="968">
        <v>-17.257751775958916</v>
      </c>
      <c r="P33" s="968">
        <v>-16.129304896672558</v>
      </c>
      <c r="Q33" s="968">
        <v>-13.403860675476006</v>
      </c>
      <c r="R33" s="1059"/>
      <c r="S33" s="118"/>
      <c r="T33" s="585"/>
      <c r="U33" s="585"/>
      <c r="V33" s="585"/>
      <c r="W33" s="585"/>
      <c r="X33" s="585"/>
      <c r="Y33" s="585"/>
      <c r="Z33" s="585"/>
      <c r="AA33" s="585"/>
    </row>
    <row r="34" spans="1:27" s="966" customFormat="1" ht="21" customHeight="1">
      <c r="A34" s="964"/>
      <c r="B34" s="707"/>
      <c r="C34" s="1571" t="s">
        <v>380</v>
      </c>
      <c r="D34" s="1571"/>
      <c r="E34" s="972">
        <v>67.2</v>
      </c>
      <c r="F34" s="972">
        <v>67.983333333333334</v>
      </c>
      <c r="G34" s="972">
        <v>70.95</v>
      </c>
      <c r="H34" s="972">
        <v>72.88333333333334</v>
      </c>
      <c r="I34" s="972">
        <v>74.11666666666666</v>
      </c>
      <c r="J34" s="972">
        <v>72.850000000000009</v>
      </c>
      <c r="K34" s="972">
        <v>71.95</v>
      </c>
      <c r="L34" s="972">
        <v>70.683333333333337</v>
      </c>
      <c r="M34" s="972">
        <v>68.983333333333334</v>
      </c>
      <c r="N34" s="972">
        <v>68.550000000000011</v>
      </c>
      <c r="O34" s="972">
        <v>66.95</v>
      </c>
      <c r="P34" s="972">
        <v>63.983333333333341</v>
      </c>
      <c r="Q34" s="972">
        <v>58.033333333333331</v>
      </c>
      <c r="R34" s="1058"/>
      <c r="S34" s="536"/>
    </row>
    <row r="35" spans="1:27" s="978" customFormat="1" ht="16.5" customHeight="1">
      <c r="A35" s="973"/>
      <c r="B35" s="974"/>
      <c r="C35" s="486" t="s">
        <v>435</v>
      </c>
      <c r="D35" s="975"/>
      <c r="E35" s="976">
        <v>-49.225000000000001</v>
      </c>
      <c r="F35" s="976">
        <v>-51.445833333333333</v>
      </c>
      <c r="G35" s="976">
        <v>-55.279166666666669</v>
      </c>
      <c r="H35" s="976">
        <v>-58.966666666666669</v>
      </c>
      <c r="I35" s="976">
        <v>-59.766666666666673</v>
      </c>
      <c r="J35" s="976">
        <v>-58.662500000000001</v>
      </c>
      <c r="K35" s="976">
        <v>-56.329166666666673</v>
      </c>
      <c r="L35" s="976">
        <v>-55.341666666666669</v>
      </c>
      <c r="M35" s="976">
        <v>-54.179166666666667</v>
      </c>
      <c r="N35" s="976">
        <v>-54.99583333333333</v>
      </c>
      <c r="O35" s="976">
        <v>-53.875</v>
      </c>
      <c r="P35" s="976">
        <v>-52.733333333333327</v>
      </c>
      <c r="Q35" s="976">
        <v>-49.012499999999996</v>
      </c>
      <c r="R35" s="1060"/>
      <c r="S35" s="537"/>
      <c r="T35" s="977"/>
      <c r="U35" s="977"/>
      <c r="V35" s="977"/>
      <c r="W35" s="977"/>
      <c r="X35" s="977"/>
      <c r="Y35" s="977"/>
      <c r="Z35" s="977"/>
      <c r="AA35" s="977"/>
    </row>
    <row r="36" spans="1:27" s="610" customFormat="1" ht="10.5" customHeight="1">
      <c r="A36" s="580"/>
      <c r="B36" s="671"/>
      <c r="C36" s="979"/>
      <c r="D36" s="244"/>
      <c r="E36" s="980"/>
      <c r="F36" s="980"/>
      <c r="G36" s="980"/>
      <c r="H36" s="980"/>
      <c r="I36" s="980"/>
      <c r="J36" s="980"/>
      <c r="K36" s="980"/>
      <c r="L36" s="980"/>
      <c r="M36" s="980"/>
      <c r="N36" s="980"/>
      <c r="O36" s="980"/>
      <c r="P36" s="980"/>
      <c r="Q36" s="980"/>
      <c r="R36" s="1059"/>
      <c r="S36" s="118"/>
    </row>
    <row r="37" spans="1:27" s="610" customFormat="1" ht="10.5" customHeight="1">
      <c r="A37" s="580"/>
      <c r="B37" s="671"/>
      <c r="C37" s="979"/>
      <c r="D37" s="244"/>
      <c r="E37" s="980"/>
      <c r="F37" s="980"/>
      <c r="G37" s="980"/>
      <c r="H37" s="980"/>
      <c r="I37" s="980"/>
      <c r="J37" s="980"/>
      <c r="K37" s="980"/>
      <c r="L37" s="980"/>
      <c r="M37" s="980"/>
      <c r="N37" s="980"/>
      <c r="O37" s="980"/>
      <c r="P37" s="980"/>
      <c r="Q37" s="980"/>
      <c r="R37" s="1059"/>
      <c r="S37" s="118"/>
    </row>
    <row r="38" spans="1:27" s="610" customFormat="1" ht="10.5" customHeight="1">
      <c r="A38" s="580"/>
      <c r="B38" s="671"/>
      <c r="C38" s="979"/>
      <c r="D38" s="244"/>
      <c r="E38" s="980"/>
      <c r="F38" s="980"/>
      <c r="G38" s="980"/>
      <c r="H38" s="980"/>
      <c r="I38" s="980"/>
      <c r="J38" s="980"/>
      <c r="K38" s="980"/>
      <c r="L38" s="980"/>
      <c r="M38" s="980"/>
      <c r="N38" s="980"/>
      <c r="O38" s="980"/>
      <c r="P38" s="980"/>
      <c r="Q38" s="980"/>
      <c r="R38" s="1059"/>
      <c r="S38" s="118"/>
    </row>
    <row r="39" spans="1:27" s="610" customFormat="1" ht="10.5" customHeight="1">
      <c r="A39" s="580"/>
      <c r="B39" s="671"/>
      <c r="C39" s="979"/>
      <c r="D39" s="244"/>
      <c r="E39" s="980"/>
      <c r="F39" s="980"/>
      <c r="G39" s="980"/>
      <c r="H39" s="980"/>
      <c r="I39" s="980"/>
      <c r="J39" s="980"/>
      <c r="K39" s="980"/>
      <c r="L39" s="980"/>
      <c r="M39" s="980"/>
      <c r="N39" s="980"/>
      <c r="O39" s="980"/>
      <c r="P39" s="980"/>
      <c r="Q39" s="980"/>
      <c r="R39" s="1059"/>
      <c r="S39" s="118"/>
    </row>
    <row r="40" spans="1:27" s="610" customFormat="1" ht="10.5" customHeight="1">
      <c r="A40" s="580"/>
      <c r="B40" s="671"/>
      <c r="C40" s="979"/>
      <c r="D40" s="244"/>
      <c r="E40" s="980"/>
      <c r="F40" s="980"/>
      <c r="G40" s="980"/>
      <c r="H40" s="980"/>
      <c r="I40" s="980"/>
      <c r="J40" s="980"/>
      <c r="K40" s="980"/>
      <c r="L40" s="980"/>
      <c r="M40" s="980"/>
      <c r="N40" s="980"/>
      <c r="O40" s="980"/>
      <c r="P40" s="980"/>
      <c r="Q40" s="980"/>
      <c r="R40" s="1059"/>
      <c r="S40" s="118"/>
    </row>
    <row r="41" spans="1:27" s="610" customFormat="1" ht="10.5" customHeight="1">
      <c r="A41" s="580"/>
      <c r="B41" s="671"/>
      <c r="C41" s="979"/>
      <c r="D41" s="244"/>
      <c r="E41" s="980"/>
      <c r="F41" s="980"/>
      <c r="G41" s="980"/>
      <c r="H41" s="980"/>
      <c r="I41" s="980"/>
      <c r="J41" s="980"/>
      <c r="K41" s="980"/>
      <c r="L41" s="980"/>
      <c r="M41" s="980"/>
      <c r="N41" s="980"/>
      <c r="O41" s="980"/>
      <c r="P41" s="980"/>
      <c r="Q41" s="980"/>
      <c r="R41" s="1059"/>
      <c r="S41" s="118"/>
    </row>
    <row r="42" spans="1:27" s="610" customFormat="1" ht="10.5" customHeight="1">
      <c r="A42" s="580"/>
      <c r="B42" s="671"/>
      <c r="C42" s="979"/>
      <c r="D42" s="244"/>
      <c r="E42" s="980"/>
      <c r="F42" s="980"/>
      <c r="G42" s="980"/>
      <c r="H42" s="980"/>
      <c r="I42" s="980"/>
      <c r="J42" s="980"/>
      <c r="K42" s="980"/>
      <c r="L42" s="980"/>
      <c r="M42" s="980"/>
      <c r="N42" s="980"/>
      <c r="O42" s="980"/>
      <c r="P42" s="980"/>
      <c r="Q42" s="980"/>
      <c r="R42" s="1059"/>
      <c r="S42" s="118"/>
    </row>
    <row r="43" spans="1:27" s="610" customFormat="1" ht="10.5" customHeight="1">
      <c r="A43" s="580"/>
      <c r="B43" s="671"/>
      <c r="C43" s="979"/>
      <c r="D43" s="244"/>
      <c r="E43" s="980"/>
      <c r="F43" s="980"/>
      <c r="G43" s="980"/>
      <c r="H43" s="980"/>
      <c r="I43" s="980"/>
      <c r="J43" s="980"/>
      <c r="K43" s="980"/>
      <c r="L43" s="980"/>
      <c r="M43" s="980"/>
      <c r="N43" s="980"/>
      <c r="O43" s="980"/>
      <c r="P43" s="980"/>
      <c r="Q43" s="980"/>
      <c r="R43" s="1059"/>
      <c r="S43" s="118"/>
    </row>
    <row r="44" spans="1:27" s="610" customFormat="1" ht="10.5" customHeight="1">
      <c r="A44" s="580"/>
      <c r="B44" s="671"/>
      <c r="C44" s="979"/>
      <c r="D44" s="244"/>
      <c r="E44" s="980"/>
      <c r="F44" s="980"/>
      <c r="G44" s="980"/>
      <c r="H44" s="980"/>
      <c r="I44" s="980"/>
      <c r="J44" s="980"/>
      <c r="K44" s="980"/>
      <c r="L44" s="980"/>
      <c r="M44" s="980"/>
      <c r="N44" s="980"/>
      <c r="O44" s="980"/>
      <c r="P44" s="980"/>
      <c r="Q44" s="980"/>
      <c r="R44" s="1059"/>
      <c r="S44" s="118"/>
    </row>
    <row r="45" spans="1:27" s="610" customFormat="1" ht="10.5" customHeight="1">
      <c r="A45" s="580"/>
      <c r="B45" s="671"/>
      <c r="C45" s="979"/>
      <c r="D45" s="244"/>
      <c r="E45" s="980"/>
      <c r="F45" s="980"/>
      <c r="G45" s="980"/>
      <c r="H45" s="980"/>
      <c r="I45" s="980"/>
      <c r="J45" s="980"/>
      <c r="K45" s="980"/>
      <c r="L45" s="980"/>
      <c r="M45" s="980"/>
      <c r="N45" s="980"/>
      <c r="O45" s="980"/>
      <c r="P45" s="980"/>
      <c r="Q45" s="980"/>
      <c r="R45" s="1059"/>
      <c r="S45" s="118"/>
    </row>
    <row r="46" spans="1:27" s="610" customFormat="1" ht="10.5" customHeight="1">
      <c r="A46" s="580"/>
      <c r="B46" s="671"/>
      <c r="C46" s="979"/>
      <c r="D46" s="244"/>
      <c r="E46" s="980"/>
      <c r="F46" s="980"/>
      <c r="G46" s="980"/>
      <c r="H46" s="980"/>
      <c r="I46" s="980"/>
      <c r="J46" s="980"/>
      <c r="K46" s="980"/>
      <c r="L46" s="980"/>
      <c r="M46" s="980"/>
      <c r="N46" s="980"/>
      <c r="O46" s="980"/>
      <c r="P46" s="980"/>
      <c r="Q46" s="980"/>
      <c r="R46" s="1059"/>
      <c r="S46" s="118"/>
    </row>
    <row r="47" spans="1:27" s="610" customFormat="1" ht="10.5" customHeight="1">
      <c r="A47" s="580"/>
      <c r="B47" s="671"/>
      <c r="C47" s="979"/>
      <c r="D47" s="244"/>
      <c r="E47" s="980"/>
      <c r="F47" s="980"/>
      <c r="G47" s="980"/>
      <c r="H47" s="980"/>
      <c r="I47" s="980"/>
      <c r="J47" s="980"/>
      <c r="K47" s="980"/>
      <c r="L47" s="980"/>
      <c r="M47" s="980"/>
      <c r="N47" s="980"/>
      <c r="O47" s="980"/>
      <c r="P47" s="980"/>
      <c r="Q47" s="980"/>
      <c r="R47" s="1059"/>
      <c r="S47" s="118"/>
    </row>
    <row r="48" spans="1:27" s="610" customFormat="1" ht="10.5" customHeight="1">
      <c r="A48" s="580"/>
      <c r="B48" s="671"/>
      <c r="C48" s="979"/>
      <c r="D48" s="244"/>
      <c r="E48" s="980"/>
      <c r="F48" s="980"/>
      <c r="G48" s="980"/>
      <c r="H48" s="980"/>
      <c r="I48" s="980"/>
      <c r="J48" s="980"/>
      <c r="K48" s="980"/>
      <c r="L48" s="980"/>
      <c r="M48" s="980"/>
      <c r="N48" s="980"/>
      <c r="O48" s="980"/>
      <c r="P48" s="980"/>
      <c r="Q48" s="980"/>
      <c r="R48" s="1059"/>
      <c r="S48" s="118"/>
    </row>
    <row r="49" spans="1:27" s="966" customFormat="1" ht="15" customHeight="1">
      <c r="A49" s="964"/>
      <c r="B49" s="707"/>
      <c r="C49" s="1035" t="s">
        <v>172</v>
      </c>
      <c r="D49" s="312"/>
      <c r="E49" s="970"/>
      <c r="F49" s="971"/>
      <c r="G49" s="971"/>
      <c r="H49" s="971"/>
      <c r="I49" s="971"/>
      <c r="J49" s="971"/>
      <c r="K49" s="971"/>
      <c r="L49" s="971"/>
      <c r="M49" s="971"/>
      <c r="N49" s="971"/>
      <c r="O49" s="971"/>
      <c r="P49" s="971"/>
      <c r="Q49" s="971"/>
      <c r="R49" s="1058"/>
      <c r="S49" s="536"/>
      <c r="T49" s="965"/>
      <c r="U49" s="965"/>
      <c r="V49" s="965"/>
      <c r="W49" s="965"/>
      <c r="X49" s="965"/>
      <c r="Y49" s="965"/>
      <c r="Z49" s="965"/>
      <c r="AA49" s="965"/>
    </row>
    <row r="50" spans="1:27" s="966" customFormat="1" ht="16.5" customHeight="1">
      <c r="A50" s="964"/>
      <c r="B50" s="707"/>
      <c r="C50" s="981"/>
      <c r="D50" s="343" t="s">
        <v>379</v>
      </c>
      <c r="E50" s="976">
        <v>673.42100000000005</v>
      </c>
      <c r="F50" s="976">
        <v>683.55700000000002</v>
      </c>
      <c r="G50" s="976">
        <v>695</v>
      </c>
      <c r="H50" s="976">
        <v>697.78899999999999</v>
      </c>
      <c r="I50" s="976">
        <v>710.65200000000004</v>
      </c>
      <c r="J50" s="976">
        <v>740.06200000000001</v>
      </c>
      <c r="K50" s="976">
        <v>739.61099999999999</v>
      </c>
      <c r="L50" s="976">
        <v>734.44799999999998</v>
      </c>
      <c r="M50" s="976">
        <v>728.51199999999994</v>
      </c>
      <c r="N50" s="976">
        <v>703.20500000000004</v>
      </c>
      <c r="O50" s="976">
        <v>689.93299999999999</v>
      </c>
      <c r="P50" s="976">
        <v>688.09900000000005</v>
      </c>
      <c r="Q50" s="976">
        <v>695.06500000000005</v>
      </c>
      <c r="R50" s="1058"/>
      <c r="S50" s="536"/>
      <c r="T50" s="965"/>
      <c r="U50" s="965"/>
      <c r="V50" s="965"/>
      <c r="W50" s="965"/>
      <c r="X50" s="965"/>
      <c r="Y50" s="965"/>
      <c r="Z50" s="965"/>
      <c r="AA50" s="965"/>
    </row>
    <row r="51" spans="1:27" s="987" customFormat="1" ht="12" customHeight="1">
      <c r="A51" s="983"/>
      <c r="B51" s="984"/>
      <c r="C51" s="985"/>
      <c r="D51" s="1034" t="s">
        <v>284</v>
      </c>
      <c r="E51" s="968">
        <v>38.700000000000003</v>
      </c>
      <c r="F51" s="968">
        <v>39</v>
      </c>
      <c r="G51" s="968">
        <v>40.5</v>
      </c>
      <c r="H51" s="968">
        <v>41.5</v>
      </c>
      <c r="I51" s="968">
        <v>41.5</v>
      </c>
      <c r="J51" s="968">
        <v>43.326999999999998</v>
      </c>
      <c r="K51" s="968">
        <v>43.732999999999997</v>
      </c>
      <c r="L51" s="968">
        <v>42.698</v>
      </c>
      <c r="M51" s="968">
        <v>41.280999999999999</v>
      </c>
      <c r="N51" s="968">
        <v>38.317</v>
      </c>
      <c r="O51" s="968">
        <v>36.679000000000002</v>
      </c>
      <c r="P51" s="968">
        <v>35.201999999999998</v>
      </c>
      <c r="Q51" s="968">
        <v>33.832000000000001</v>
      </c>
      <c r="R51" s="1061"/>
      <c r="S51" s="118"/>
      <c r="T51" s="986"/>
      <c r="U51" s="986"/>
      <c r="V51" s="986"/>
      <c r="W51" s="986"/>
      <c r="X51" s="986"/>
      <c r="Y51" s="986"/>
      <c r="Z51" s="986"/>
      <c r="AA51" s="986"/>
    </row>
    <row r="52" spans="1:27" s="991" customFormat="1" ht="16.5" customHeight="1">
      <c r="A52" s="988"/>
      <c r="B52" s="989"/>
      <c r="C52" s="990"/>
      <c r="D52" s="343" t="s">
        <v>377</v>
      </c>
      <c r="E52" s="976">
        <v>60.44</v>
      </c>
      <c r="F52" s="976">
        <v>74.787999999999997</v>
      </c>
      <c r="G52" s="976">
        <v>75.742000000000004</v>
      </c>
      <c r="H52" s="976">
        <v>69.870999999999995</v>
      </c>
      <c r="I52" s="976">
        <v>54.195999999999998</v>
      </c>
      <c r="J52" s="976">
        <v>74.521000000000001</v>
      </c>
      <c r="K52" s="976">
        <v>57.112000000000002</v>
      </c>
      <c r="L52" s="976">
        <v>63.494</v>
      </c>
      <c r="M52" s="976">
        <v>57.991999999999997</v>
      </c>
      <c r="N52" s="976">
        <v>54.566000000000003</v>
      </c>
      <c r="O52" s="976">
        <v>52.587000000000003</v>
      </c>
      <c r="P52" s="976">
        <v>62.948999999999998</v>
      </c>
      <c r="Q52" s="976">
        <v>58.06</v>
      </c>
      <c r="R52" s="1062"/>
      <c r="S52" s="536"/>
      <c r="T52" s="982"/>
      <c r="U52" s="982"/>
      <c r="V52" s="982"/>
      <c r="W52" s="982"/>
      <c r="X52" s="982"/>
      <c r="Y52" s="982"/>
      <c r="Z52" s="982"/>
      <c r="AA52" s="982"/>
    </row>
    <row r="53" spans="1:27" s="610" customFormat="1" ht="11.25" customHeight="1">
      <c r="A53" s="580"/>
      <c r="B53" s="671"/>
      <c r="C53" s="979"/>
      <c r="D53" s="1034" t="s">
        <v>285</v>
      </c>
      <c r="E53" s="968">
        <v>12.350360621607548</v>
      </c>
      <c r="F53" s="968">
        <v>-7.0517759936367552</v>
      </c>
      <c r="G53" s="968">
        <v>8.9624812981931257</v>
      </c>
      <c r="H53" s="968">
        <v>1.6897103769465849</v>
      </c>
      <c r="I53" s="968">
        <v>-15.566772605471435</v>
      </c>
      <c r="J53" s="968">
        <v>-1.7508470777465757</v>
      </c>
      <c r="K53" s="968">
        <v>-5.1736733745101908</v>
      </c>
      <c r="L53" s="968">
        <v>-2.9574042091427333</v>
      </c>
      <c r="M53" s="968">
        <v>9.5015105740181127</v>
      </c>
      <c r="N53" s="968">
        <v>-3.9922582915457028</v>
      </c>
      <c r="O53" s="968">
        <v>-6.3705154455621749</v>
      </c>
      <c r="P53" s="968">
        <v>1.2579021024015979</v>
      </c>
      <c r="Q53" s="968">
        <v>-3.9377895433487686</v>
      </c>
      <c r="R53" s="1059"/>
      <c r="S53" s="118"/>
      <c r="T53" s="585"/>
      <c r="U53" s="585"/>
      <c r="V53" s="585"/>
      <c r="W53" s="585"/>
      <c r="X53" s="585"/>
      <c r="Y53" s="585"/>
      <c r="Z53" s="585"/>
      <c r="AA53" s="585"/>
    </row>
    <row r="54" spans="1:27" s="966" customFormat="1" ht="16.5" customHeight="1">
      <c r="A54" s="964"/>
      <c r="B54" s="707"/>
      <c r="C54" s="1035" t="s">
        <v>378</v>
      </c>
      <c r="D54" s="312"/>
      <c r="E54" s="976">
        <v>8.6859999999999999</v>
      </c>
      <c r="F54" s="976">
        <v>9.2360000000000007</v>
      </c>
      <c r="G54" s="976">
        <v>9.234</v>
      </c>
      <c r="H54" s="976">
        <v>8.2089999999999996</v>
      </c>
      <c r="I54" s="976">
        <v>5.875</v>
      </c>
      <c r="J54" s="976">
        <v>8.5820000000000007</v>
      </c>
      <c r="K54" s="976">
        <v>7.6559999999999997</v>
      </c>
      <c r="L54" s="976">
        <v>9.65</v>
      </c>
      <c r="M54" s="976">
        <v>11.62</v>
      </c>
      <c r="N54" s="976">
        <v>12.818</v>
      </c>
      <c r="O54" s="976">
        <v>10.974</v>
      </c>
      <c r="P54" s="976">
        <v>13.294</v>
      </c>
      <c r="Q54" s="976">
        <v>11.539</v>
      </c>
      <c r="R54" s="1058"/>
      <c r="S54" s="536"/>
      <c r="T54" s="965"/>
      <c r="U54" s="965"/>
      <c r="V54" s="965"/>
      <c r="W54" s="965"/>
      <c r="X54" s="965"/>
      <c r="Y54" s="965"/>
      <c r="Z54" s="965"/>
      <c r="AA54" s="965"/>
    </row>
    <row r="55" spans="1:27" s="610" customFormat="1" ht="9.75" customHeight="1">
      <c r="A55" s="943"/>
      <c r="B55" s="992"/>
      <c r="C55" s="993"/>
      <c r="D55" s="1034" t="s">
        <v>173</v>
      </c>
      <c r="E55" s="968">
        <v>-8.0524559990791111E-2</v>
      </c>
      <c r="F55" s="968">
        <v>-3.5404699738903256</v>
      </c>
      <c r="G55" s="968">
        <v>25.088052018423191</v>
      </c>
      <c r="H55" s="968">
        <v>22.32156161525851</v>
      </c>
      <c r="I55" s="968">
        <v>-1.7722788831299074</v>
      </c>
      <c r="J55" s="968">
        <v>24.358788581365044</v>
      </c>
      <c r="K55" s="968">
        <v>34.198071866783522</v>
      </c>
      <c r="L55" s="968">
        <v>28.375681787947315</v>
      </c>
      <c r="M55" s="968">
        <v>62.426614481409004</v>
      </c>
      <c r="N55" s="968">
        <v>49.918128654970737</v>
      </c>
      <c r="O55" s="968">
        <v>30.860958740758427</v>
      </c>
      <c r="P55" s="968">
        <v>54.473623053683482</v>
      </c>
      <c r="Q55" s="968">
        <v>32.845959014506107</v>
      </c>
      <c r="R55" s="1059"/>
      <c r="S55" s="118"/>
      <c r="T55" s="585"/>
      <c r="U55" s="585"/>
      <c r="V55" s="585"/>
      <c r="W55" s="585"/>
      <c r="X55" s="585"/>
      <c r="Y55" s="585"/>
      <c r="Z55" s="585"/>
      <c r="AA55" s="585"/>
    </row>
    <row r="56" spans="1:27" s="966" customFormat="1" ht="16.5" customHeight="1">
      <c r="A56" s="964"/>
      <c r="B56" s="707"/>
      <c r="C56" s="1571" t="s">
        <v>434</v>
      </c>
      <c r="D56" s="1571"/>
      <c r="E56" s="976">
        <v>370.15699999999998</v>
      </c>
      <c r="F56" s="976">
        <v>376.065</v>
      </c>
      <c r="G56" s="976">
        <v>375.38600000000002</v>
      </c>
      <c r="H56" s="976">
        <v>391.60300000000001</v>
      </c>
      <c r="I56" s="976">
        <v>400.23399999999998</v>
      </c>
      <c r="J56" s="976">
        <v>417.774</v>
      </c>
      <c r="K56" s="976">
        <v>420.93700000000001</v>
      </c>
      <c r="L56" s="976">
        <v>418.71800000000002</v>
      </c>
      <c r="M56" s="976">
        <v>420.57100000000003</v>
      </c>
      <c r="N56" s="976">
        <v>400.077</v>
      </c>
      <c r="O56" s="976">
        <v>394.90899999999999</v>
      </c>
      <c r="P56" s="976">
        <v>385.62799999999999</v>
      </c>
      <c r="Q56" s="976">
        <v>388.88499999999999</v>
      </c>
      <c r="R56" s="1058"/>
      <c r="S56" s="536"/>
      <c r="T56" s="965"/>
      <c r="U56" s="965"/>
      <c r="V56" s="965"/>
      <c r="W56" s="965"/>
      <c r="X56" s="965"/>
      <c r="Y56" s="965"/>
      <c r="Z56" s="965"/>
      <c r="AA56" s="965"/>
    </row>
    <row r="57" spans="1:27" s="610" customFormat="1" ht="10.5" customHeight="1">
      <c r="A57" s="580"/>
      <c r="B57" s="671"/>
      <c r="C57" s="994"/>
      <c r="D57" s="994"/>
      <c r="E57" s="995"/>
      <c r="F57" s="996"/>
      <c r="G57" s="996"/>
      <c r="H57" s="996"/>
      <c r="I57" s="996"/>
      <c r="J57" s="996"/>
      <c r="K57" s="996"/>
      <c r="L57" s="996"/>
      <c r="M57" s="996"/>
      <c r="N57" s="996"/>
      <c r="O57" s="996"/>
      <c r="P57" s="996"/>
      <c r="Q57" s="996"/>
      <c r="R57" s="1059"/>
      <c r="S57" s="118"/>
    </row>
    <row r="58" spans="1:27" s="610" customFormat="1" ht="10.5" customHeight="1">
      <c r="A58" s="580"/>
      <c r="B58" s="671"/>
      <c r="C58" s="979"/>
      <c r="D58" s="244"/>
      <c r="E58" s="969"/>
      <c r="F58" s="969"/>
      <c r="G58" s="969"/>
      <c r="H58" s="969"/>
      <c r="I58" s="969"/>
      <c r="J58" s="969"/>
      <c r="K58" s="969"/>
      <c r="L58" s="969"/>
      <c r="M58" s="969"/>
      <c r="N58" s="969"/>
      <c r="O58" s="969"/>
      <c r="P58" s="969"/>
      <c r="Q58" s="969"/>
      <c r="R58" s="1059"/>
      <c r="S58" s="118"/>
    </row>
    <row r="59" spans="1:27" s="610" customFormat="1" ht="10.5" customHeight="1">
      <c r="A59" s="580"/>
      <c r="B59" s="671"/>
      <c r="C59" s="979"/>
      <c r="D59" s="244"/>
      <c r="E59" s="980"/>
      <c r="F59" s="980"/>
      <c r="G59" s="980"/>
      <c r="H59" s="980"/>
      <c r="I59" s="980"/>
      <c r="J59" s="980"/>
      <c r="K59" s="980"/>
      <c r="L59" s="980"/>
      <c r="M59" s="980"/>
      <c r="N59" s="980"/>
      <c r="O59" s="980"/>
      <c r="P59" s="980"/>
      <c r="Q59" s="980"/>
      <c r="R59" s="1059"/>
      <c r="S59" s="118"/>
    </row>
    <row r="60" spans="1:27" s="610" customFormat="1" ht="10.5" customHeight="1">
      <c r="A60" s="580"/>
      <c r="B60" s="671"/>
      <c r="C60" s="979"/>
      <c r="D60" s="244"/>
      <c r="E60" s="980"/>
      <c r="F60" s="980"/>
      <c r="G60" s="980"/>
      <c r="H60" s="980"/>
      <c r="I60" s="980"/>
      <c r="J60" s="980"/>
      <c r="K60" s="980"/>
      <c r="L60" s="980"/>
      <c r="M60" s="980"/>
      <c r="N60" s="980"/>
      <c r="O60" s="980"/>
      <c r="P60" s="980"/>
      <c r="Q60" s="980"/>
      <c r="R60" s="1059"/>
      <c r="S60" s="118"/>
    </row>
    <row r="61" spans="1:27" s="610" customFormat="1" ht="10.5" customHeight="1">
      <c r="A61" s="580"/>
      <c r="B61" s="671"/>
      <c r="C61" s="979"/>
      <c r="D61" s="244"/>
      <c r="E61" s="980"/>
      <c r="F61" s="980"/>
      <c r="G61" s="980"/>
      <c r="H61" s="980"/>
      <c r="I61" s="980"/>
      <c r="J61" s="980"/>
      <c r="K61" s="980"/>
      <c r="L61" s="980"/>
      <c r="M61" s="980"/>
      <c r="N61" s="980"/>
      <c r="O61" s="980"/>
      <c r="P61" s="980"/>
      <c r="Q61" s="980"/>
      <c r="R61" s="1059"/>
      <c r="S61" s="118"/>
    </row>
    <row r="62" spans="1:27" s="610" customFormat="1" ht="10.5" customHeight="1">
      <c r="A62" s="580"/>
      <c r="B62" s="671"/>
      <c r="C62" s="979"/>
      <c r="D62" s="244"/>
      <c r="E62" s="980"/>
      <c r="F62" s="980"/>
      <c r="G62" s="980"/>
      <c r="H62" s="980"/>
      <c r="I62" s="980"/>
      <c r="J62" s="980"/>
      <c r="K62" s="980"/>
      <c r="L62" s="980"/>
      <c r="M62" s="980"/>
      <c r="N62" s="980"/>
      <c r="O62" s="980"/>
      <c r="P62" s="980"/>
      <c r="Q62" s="980"/>
      <c r="R62" s="1059"/>
      <c r="S62" s="118"/>
    </row>
    <row r="63" spans="1:27" s="610" customFormat="1" ht="10.5" customHeight="1">
      <c r="A63" s="580"/>
      <c r="B63" s="671"/>
      <c r="C63" s="979"/>
      <c r="D63" s="244"/>
      <c r="E63" s="980"/>
      <c r="F63" s="980"/>
      <c r="G63" s="980"/>
      <c r="H63" s="980"/>
      <c r="I63" s="980"/>
      <c r="J63" s="980"/>
      <c r="K63" s="980"/>
      <c r="L63" s="980"/>
      <c r="M63" s="980"/>
      <c r="N63" s="980"/>
      <c r="O63" s="980"/>
      <c r="P63" s="980"/>
      <c r="Q63" s="980"/>
      <c r="R63" s="1059"/>
      <c r="S63" s="118"/>
    </row>
    <row r="64" spans="1:27" s="610" customFormat="1" ht="10.5" customHeight="1">
      <c r="A64" s="580"/>
      <c r="B64" s="671"/>
      <c r="C64" s="979"/>
      <c r="D64" s="244"/>
      <c r="E64" s="980"/>
      <c r="F64" s="980"/>
      <c r="G64" s="980"/>
      <c r="H64" s="980"/>
      <c r="I64" s="980"/>
      <c r="J64" s="980"/>
      <c r="K64" s="980"/>
      <c r="L64" s="980"/>
      <c r="M64" s="980"/>
      <c r="N64" s="980"/>
      <c r="O64" s="980"/>
      <c r="P64" s="980"/>
      <c r="Q64" s="980"/>
      <c r="R64" s="1059"/>
      <c r="S64" s="118"/>
    </row>
    <row r="65" spans="1:19" s="610" customFormat="1" ht="10.5" customHeight="1">
      <c r="A65" s="580"/>
      <c r="B65" s="671"/>
      <c r="C65" s="979"/>
      <c r="D65" s="244"/>
      <c r="E65" s="980"/>
      <c r="F65" s="980"/>
      <c r="G65" s="980"/>
      <c r="H65" s="980"/>
      <c r="I65" s="980"/>
      <c r="J65" s="980"/>
      <c r="K65" s="980"/>
      <c r="L65" s="980"/>
      <c r="M65" s="980"/>
      <c r="N65" s="980"/>
      <c r="O65" s="980"/>
      <c r="P65" s="980"/>
      <c r="Q65" s="980"/>
      <c r="R65" s="1059"/>
      <c r="S65" s="118"/>
    </row>
    <row r="66" spans="1:19" s="610" customFormat="1" ht="10.5" customHeight="1">
      <c r="A66" s="580"/>
      <c r="B66" s="671"/>
      <c r="C66" s="979"/>
      <c r="D66" s="244"/>
      <c r="E66" s="980"/>
      <c r="F66" s="980"/>
      <c r="G66" s="980"/>
      <c r="H66" s="980"/>
      <c r="I66" s="980"/>
      <c r="J66" s="980"/>
      <c r="K66" s="980"/>
      <c r="L66" s="980"/>
      <c r="M66" s="980"/>
      <c r="N66" s="980"/>
      <c r="O66" s="980"/>
      <c r="P66" s="980"/>
      <c r="Q66" s="980"/>
      <c r="R66" s="1059"/>
      <c r="S66" s="118"/>
    </row>
    <row r="67" spans="1:19" s="610" customFormat="1" ht="10.5" customHeight="1">
      <c r="A67" s="580"/>
      <c r="B67" s="671"/>
      <c r="C67" s="979"/>
      <c r="D67" s="244"/>
      <c r="E67" s="980"/>
      <c r="F67" s="980"/>
      <c r="G67" s="980"/>
      <c r="H67" s="980"/>
      <c r="I67" s="980"/>
      <c r="J67" s="980"/>
      <c r="K67" s="980"/>
      <c r="L67" s="980"/>
      <c r="M67" s="980"/>
      <c r="N67" s="980"/>
      <c r="O67" s="980"/>
      <c r="P67" s="980"/>
      <c r="Q67" s="980"/>
      <c r="R67" s="1059"/>
      <c r="S67" s="118"/>
    </row>
    <row r="68" spans="1:19" s="610" customFormat="1" ht="10.5" customHeight="1">
      <c r="A68" s="580"/>
      <c r="B68" s="671"/>
      <c r="C68" s="979"/>
      <c r="D68" s="244"/>
      <c r="E68" s="980"/>
      <c r="F68" s="980"/>
      <c r="G68" s="980"/>
      <c r="H68" s="980"/>
      <c r="I68" s="980"/>
      <c r="J68" s="980"/>
      <c r="K68" s="980"/>
      <c r="L68" s="980"/>
      <c r="M68" s="980"/>
      <c r="N68" s="980"/>
      <c r="O68" s="980"/>
      <c r="P68" s="980"/>
      <c r="Q68" s="980"/>
      <c r="R68" s="1059"/>
      <c r="S68" s="118"/>
    </row>
    <row r="69" spans="1:19" s="610" customFormat="1" ht="10.5" customHeight="1">
      <c r="A69" s="580"/>
      <c r="B69" s="671"/>
      <c r="C69" s="979"/>
      <c r="D69" s="244"/>
      <c r="E69" s="980"/>
      <c r="F69" s="980"/>
      <c r="G69" s="980"/>
      <c r="H69" s="980"/>
      <c r="I69" s="980"/>
      <c r="J69" s="980"/>
      <c r="K69" s="980"/>
      <c r="L69" s="980"/>
      <c r="M69" s="980"/>
      <c r="N69" s="980"/>
      <c r="O69" s="980"/>
      <c r="P69" s="980"/>
      <c r="Q69" s="980"/>
      <c r="R69" s="1059"/>
      <c r="S69" s="118"/>
    </row>
    <row r="70" spans="1:19" s="610" customFormat="1" ht="20.25" customHeight="1">
      <c r="A70" s="580"/>
      <c r="B70" s="671"/>
      <c r="C70" s="1567" t="s">
        <v>174</v>
      </c>
      <c r="D70" s="1567"/>
      <c r="E70" s="1567"/>
      <c r="F70" s="1567"/>
      <c r="G70" s="1567"/>
      <c r="H70" s="1567"/>
      <c r="I70" s="1567"/>
      <c r="J70" s="1567"/>
      <c r="K70" s="1567"/>
      <c r="L70" s="1567"/>
      <c r="M70" s="1567"/>
      <c r="N70" s="1567"/>
      <c r="O70" s="1567"/>
      <c r="P70" s="1567"/>
      <c r="Q70" s="1567"/>
      <c r="R70" s="1059"/>
      <c r="S70" s="118"/>
    </row>
    <row r="71" spans="1:19" s="610" customFormat="1" ht="15.75" customHeight="1">
      <c r="A71" s="580"/>
      <c r="B71" s="671"/>
      <c r="C71" s="1568" t="s">
        <v>283</v>
      </c>
      <c r="D71" s="1568"/>
      <c r="E71" s="1568"/>
      <c r="F71" s="1568"/>
      <c r="G71" s="1568"/>
      <c r="H71" s="1568"/>
      <c r="I71" s="1568"/>
      <c r="J71" s="1568"/>
      <c r="K71" s="1568"/>
      <c r="L71" s="1568"/>
      <c r="M71" s="1568"/>
      <c r="N71" s="1568"/>
      <c r="O71" s="1568"/>
      <c r="P71" s="1568"/>
      <c r="Q71" s="1568"/>
      <c r="R71" s="1059"/>
      <c r="S71" s="118"/>
    </row>
    <row r="72" spans="1:19">
      <c r="A72" s="580"/>
      <c r="B72" s="997">
        <v>20</v>
      </c>
      <c r="C72" s="1036" t="s">
        <v>571</v>
      </c>
      <c r="D72" s="998"/>
      <c r="E72" s="958"/>
      <c r="F72" s="999"/>
      <c r="G72" s="999"/>
      <c r="H72" s="999"/>
      <c r="I72" s="999"/>
      <c r="J72" s="1000"/>
      <c r="K72" s="1000"/>
      <c r="L72" s="1000"/>
      <c r="M72" s="1000"/>
      <c r="N72" s="1001"/>
      <c r="O72" s="1001"/>
      <c r="P72" s="1001"/>
      <c r="Q72" s="1037"/>
      <c r="R72" s="1063"/>
      <c r="S72" s="1037"/>
    </row>
    <row r="73" spans="1:19">
      <c r="C73" s="1002"/>
      <c r="D73" s="1002"/>
      <c r="E73" s="1003"/>
      <c r="F73" s="1003"/>
      <c r="G73" s="1003"/>
      <c r="H73" s="1004"/>
      <c r="I73" s="1004"/>
      <c r="S73" s="1005"/>
    </row>
    <row r="74" spans="1:19">
      <c r="C74" s="1002"/>
      <c r="D74" s="1002"/>
      <c r="E74" s="1002"/>
      <c r="F74" s="1002"/>
      <c r="G74" s="1002"/>
      <c r="H74" s="1002"/>
      <c r="I74" s="1002"/>
      <c r="J74" s="1002"/>
      <c r="K74" s="1002"/>
      <c r="L74" s="1002"/>
      <c r="M74" s="1002"/>
      <c r="N74" s="1002"/>
      <c r="O74" s="1002"/>
      <c r="P74" s="1002"/>
      <c r="S74" s="1002"/>
    </row>
    <row r="75" spans="1:19">
      <c r="C75" s="1002"/>
      <c r="D75" s="1002"/>
      <c r="E75" s="1002"/>
      <c r="F75" s="1002"/>
      <c r="G75" s="1002"/>
      <c r="H75" s="1002"/>
      <c r="I75" s="1002"/>
      <c r="J75" s="1002"/>
      <c r="K75" s="1002"/>
      <c r="L75" s="1002"/>
      <c r="M75" s="1002"/>
      <c r="N75" s="1002"/>
      <c r="O75" s="1002"/>
      <c r="P75" s="1002"/>
      <c r="S75" s="1002"/>
    </row>
    <row r="76" spans="1:19">
      <c r="C76" s="1002"/>
      <c r="D76" s="1002"/>
      <c r="E76" s="1002"/>
      <c r="F76" s="1002"/>
      <c r="G76" s="1002"/>
      <c r="H76" s="1002"/>
      <c r="I76" s="1002"/>
      <c r="J76" s="1002"/>
      <c r="K76" s="1002"/>
      <c r="L76" s="1002"/>
      <c r="M76" s="1002"/>
      <c r="N76" s="1002"/>
      <c r="O76" s="1002"/>
      <c r="P76" s="1002"/>
      <c r="S76" s="1002"/>
    </row>
    <row r="77" spans="1:19" ht="15" customHeight="1">
      <c r="C77" s="1002"/>
      <c r="D77" s="1002"/>
      <c r="E77" s="1002"/>
      <c r="F77" s="1002"/>
      <c r="G77" s="1002"/>
      <c r="H77" s="1002"/>
      <c r="I77" s="1002"/>
      <c r="J77" s="1002"/>
      <c r="K77" s="1002"/>
      <c r="L77" s="1002"/>
      <c r="M77" s="1002"/>
      <c r="N77" s="1002"/>
      <c r="O77" s="1002"/>
      <c r="P77" s="1002"/>
      <c r="S77" s="1002"/>
    </row>
    <row r="78" spans="1:19">
      <c r="C78" s="1002"/>
      <c r="D78" s="1002"/>
      <c r="E78" s="1002"/>
      <c r="F78" s="1002"/>
      <c r="G78" s="1002"/>
      <c r="H78" s="1002"/>
      <c r="I78" s="1002"/>
      <c r="J78" s="1002"/>
      <c r="K78" s="1002"/>
      <c r="L78" s="1002"/>
      <c r="M78" s="1002"/>
      <c r="N78" s="1002"/>
      <c r="O78" s="1002"/>
      <c r="P78" s="1002"/>
      <c r="S78" s="1002"/>
    </row>
    <row r="79" spans="1:19">
      <c r="C79" s="1002"/>
      <c r="D79" s="1002"/>
      <c r="E79" s="1002"/>
      <c r="F79" s="1002"/>
      <c r="G79" s="1002"/>
      <c r="H79" s="1002"/>
      <c r="I79" s="1002"/>
      <c r="J79" s="1002"/>
      <c r="K79" s="1002"/>
      <c r="L79" s="1002"/>
      <c r="M79" s="1002"/>
      <c r="N79" s="1002"/>
      <c r="O79" s="1002"/>
      <c r="P79" s="1002"/>
      <c r="S79" s="1002"/>
    </row>
    <row r="80" spans="1:19">
      <c r="C80" s="1002"/>
      <c r="D80" s="1002"/>
      <c r="E80" s="1002"/>
      <c r="F80" s="1002"/>
      <c r="G80" s="1002"/>
      <c r="H80" s="1002"/>
      <c r="I80" s="1002"/>
      <c r="J80" s="1002"/>
      <c r="K80" s="1002"/>
      <c r="L80" s="1002"/>
      <c r="M80" s="1002"/>
      <c r="N80" s="1002"/>
      <c r="O80" s="1002"/>
      <c r="P80" s="1002"/>
      <c r="S80" s="1002"/>
    </row>
    <row r="81" spans="3:19">
      <c r="C81" s="1002"/>
      <c r="D81" s="1002"/>
      <c r="E81" s="1002"/>
      <c r="F81" s="1002"/>
      <c r="G81" s="1002"/>
      <c r="H81" s="1002"/>
      <c r="I81" s="1002"/>
      <c r="J81" s="1002"/>
      <c r="K81" s="1002"/>
      <c r="L81" s="1002"/>
      <c r="M81" s="1002"/>
      <c r="N81" s="1002"/>
      <c r="O81" s="1002"/>
      <c r="P81" s="1002"/>
      <c r="S81" s="1002"/>
    </row>
    <row r="82" spans="3:19">
      <c r="C82" s="1002"/>
      <c r="D82" s="1002"/>
      <c r="E82" s="1002"/>
      <c r="F82" s="1002"/>
      <c r="G82" s="1002"/>
      <c r="H82" s="1002"/>
      <c r="I82" s="1002"/>
      <c r="J82" s="1002"/>
      <c r="K82" s="1002"/>
      <c r="L82" s="1002"/>
      <c r="M82" s="1002"/>
      <c r="N82" s="1002"/>
      <c r="O82" s="1002"/>
      <c r="P82" s="1002"/>
      <c r="S82" s="1002"/>
    </row>
    <row r="83" spans="3:19" ht="8.25" customHeight="1">
      <c r="C83" s="1002"/>
      <c r="D83" s="1002"/>
      <c r="E83" s="1002"/>
      <c r="F83" s="1002"/>
      <c r="G83" s="1002"/>
      <c r="H83" s="1002"/>
      <c r="I83" s="1002"/>
      <c r="J83" s="1002"/>
      <c r="K83" s="1002"/>
      <c r="L83" s="1002"/>
      <c r="M83" s="1002"/>
      <c r="N83" s="1002"/>
      <c r="O83" s="1002"/>
      <c r="P83" s="1002"/>
      <c r="S83" s="1002"/>
    </row>
    <row r="84" spans="3:19">
      <c r="C84" s="1002"/>
      <c r="D84" s="1002"/>
      <c r="E84" s="1002"/>
      <c r="F84" s="1002"/>
      <c r="G84" s="1002"/>
      <c r="H84" s="1002"/>
      <c r="I84" s="1002"/>
      <c r="J84" s="1002"/>
      <c r="K84" s="1002"/>
      <c r="L84" s="1002"/>
      <c r="M84" s="1002"/>
      <c r="N84" s="1002"/>
      <c r="O84" s="1002"/>
      <c r="P84" s="1002"/>
      <c r="Q84" s="1002"/>
      <c r="R84" s="1052"/>
      <c r="S84" s="1002"/>
    </row>
    <row r="85" spans="3:19" ht="9" customHeight="1">
      <c r="C85" s="1002"/>
      <c r="D85" s="1002"/>
      <c r="E85" s="1002"/>
      <c r="F85" s="1002"/>
      <c r="G85" s="1002"/>
      <c r="H85" s="1002"/>
      <c r="I85" s="1002"/>
      <c r="J85" s="1002"/>
      <c r="K85" s="1002"/>
      <c r="L85" s="1002"/>
      <c r="M85" s="1002"/>
      <c r="N85" s="1002"/>
      <c r="O85" s="1002"/>
      <c r="P85" s="1002"/>
      <c r="Q85" s="1002"/>
      <c r="R85" s="1052"/>
      <c r="S85" s="1002"/>
    </row>
    <row r="86" spans="3:19" ht="8.25" customHeight="1">
      <c r="C86" s="1002"/>
      <c r="D86" s="1002"/>
      <c r="E86" s="1002"/>
      <c r="F86" s="1002"/>
      <c r="G86" s="1002"/>
      <c r="H86" s="1002"/>
      <c r="I86" s="1002"/>
      <c r="J86" s="1002"/>
      <c r="K86" s="1002"/>
      <c r="L86" s="1002"/>
      <c r="M86" s="1002"/>
      <c r="N86" s="1002"/>
      <c r="O86" s="1002"/>
      <c r="P86" s="1002"/>
      <c r="Q86" s="1002"/>
      <c r="R86" s="1052"/>
      <c r="S86" s="1002"/>
    </row>
    <row r="87" spans="3:19" ht="9.75" customHeight="1">
      <c r="C87" s="1002"/>
      <c r="D87" s="1002"/>
      <c r="E87" s="1002"/>
      <c r="F87" s="1002"/>
      <c r="G87" s="1002"/>
      <c r="H87" s="1002"/>
      <c r="I87" s="1002"/>
      <c r="J87" s="1002"/>
      <c r="K87" s="1002"/>
      <c r="L87" s="1002"/>
      <c r="M87" s="1002"/>
      <c r="N87" s="1002"/>
      <c r="O87" s="1002"/>
      <c r="P87" s="1002"/>
      <c r="Q87" s="1002"/>
      <c r="R87" s="1052"/>
      <c r="S87" s="1002"/>
    </row>
    <row r="88" spans="3:19">
      <c r="C88" s="1002"/>
      <c r="D88" s="1002"/>
      <c r="E88" s="1002"/>
      <c r="F88" s="1002"/>
      <c r="G88" s="1002"/>
      <c r="H88" s="1002"/>
      <c r="I88" s="1002"/>
      <c r="J88" s="1002"/>
      <c r="K88" s="1002"/>
      <c r="L88" s="1002"/>
      <c r="M88" s="1002"/>
      <c r="N88" s="1002"/>
      <c r="O88" s="1002"/>
      <c r="P88" s="1002"/>
      <c r="Q88" s="1002"/>
      <c r="R88" s="1052"/>
      <c r="S88" s="1002"/>
    </row>
    <row r="89" spans="3:19">
      <c r="C89" s="1002"/>
      <c r="D89" s="1002"/>
      <c r="E89" s="1002"/>
      <c r="F89" s="1002"/>
      <c r="G89" s="1002"/>
      <c r="H89" s="1002"/>
      <c r="I89" s="1002"/>
      <c r="J89" s="1002"/>
      <c r="K89" s="1002"/>
      <c r="L89" s="1002"/>
      <c r="M89" s="1002"/>
      <c r="N89" s="1002"/>
      <c r="O89" s="1002"/>
      <c r="P89" s="1002"/>
      <c r="Q89" s="1002"/>
      <c r="R89" s="1052"/>
      <c r="S89" s="1002"/>
    </row>
    <row r="90" spans="3:19">
      <c r="C90" s="1002"/>
      <c r="D90" s="1002"/>
      <c r="E90" s="1002"/>
      <c r="F90" s="1002"/>
      <c r="G90" s="1002"/>
      <c r="H90" s="1002"/>
      <c r="I90" s="1002"/>
      <c r="J90" s="1002"/>
      <c r="K90" s="1002"/>
      <c r="L90" s="1002"/>
      <c r="M90" s="1002"/>
      <c r="N90" s="1002"/>
      <c r="O90" s="1002"/>
      <c r="P90" s="1002"/>
      <c r="Q90" s="1002"/>
      <c r="R90" s="1052"/>
      <c r="S90" s="1002"/>
    </row>
    <row r="91" spans="3:19">
      <c r="C91" s="1002"/>
      <c r="D91" s="1002"/>
      <c r="E91" s="1002"/>
      <c r="F91" s="1002"/>
      <c r="G91" s="1002"/>
      <c r="H91" s="1002"/>
      <c r="I91" s="1002"/>
      <c r="J91" s="1002"/>
      <c r="K91" s="1002"/>
      <c r="L91" s="1002"/>
      <c r="M91" s="1002"/>
      <c r="N91" s="1002"/>
      <c r="O91" s="1002"/>
      <c r="P91" s="1002"/>
      <c r="Q91" s="1002"/>
      <c r="R91" s="1052"/>
      <c r="S91" s="1002"/>
    </row>
    <row r="92" spans="3:19">
      <c r="C92" s="1002"/>
      <c r="D92" s="1002"/>
      <c r="E92" s="1002"/>
      <c r="F92" s="1002"/>
      <c r="G92" s="1002"/>
      <c r="H92" s="1002"/>
      <c r="I92" s="1002"/>
      <c r="J92" s="1002"/>
      <c r="K92" s="1002"/>
      <c r="L92" s="1002"/>
      <c r="M92" s="1002"/>
      <c r="N92" s="1002"/>
      <c r="O92" s="1002"/>
      <c r="P92" s="1002"/>
      <c r="Q92" s="1002"/>
      <c r="R92" s="1052"/>
      <c r="S92" s="1002"/>
    </row>
    <row r="93" spans="3:19">
      <c r="C93" s="1002"/>
      <c r="D93" s="1002"/>
      <c r="E93" s="1002"/>
      <c r="F93" s="1002"/>
      <c r="G93" s="1002"/>
      <c r="H93" s="1002"/>
      <c r="I93" s="1002"/>
      <c r="J93" s="1002"/>
      <c r="K93" s="1002"/>
      <c r="L93" s="1002"/>
      <c r="M93" s="1002"/>
      <c r="N93" s="1002"/>
      <c r="O93" s="1002"/>
      <c r="P93" s="1002"/>
      <c r="Q93" s="1002"/>
      <c r="R93" s="1052"/>
      <c r="S93" s="1002"/>
    </row>
    <row r="94" spans="3:19">
      <c r="C94" s="1002"/>
      <c r="D94" s="1002"/>
      <c r="E94" s="1002"/>
      <c r="F94" s="1002"/>
      <c r="G94" s="1002"/>
      <c r="H94" s="1002"/>
      <c r="I94" s="1002"/>
      <c r="J94" s="1002"/>
      <c r="K94" s="1002"/>
      <c r="L94" s="1002"/>
      <c r="M94" s="1002"/>
      <c r="N94" s="1002"/>
      <c r="O94" s="1002"/>
      <c r="P94" s="1002"/>
      <c r="Q94" s="1002"/>
      <c r="R94" s="1052"/>
      <c r="S94" s="1002"/>
    </row>
    <row r="95" spans="3:19">
      <c r="C95" s="1002"/>
      <c r="D95" s="1002"/>
      <c r="E95" s="1002"/>
      <c r="F95" s="1002"/>
      <c r="G95" s="1002"/>
      <c r="H95" s="1002"/>
      <c r="I95" s="1002"/>
      <c r="J95" s="1002"/>
      <c r="K95" s="1002"/>
      <c r="L95" s="1002"/>
      <c r="M95" s="1002"/>
      <c r="N95" s="1002"/>
      <c r="O95" s="1002"/>
      <c r="P95" s="1002"/>
      <c r="Q95" s="1002"/>
      <c r="R95" s="1052"/>
      <c r="S95" s="1002"/>
    </row>
    <row r="96" spans="3:19">
      <c r="C96" s="1002"/>
      <c r="D96" s="1002"/>
      <c r="E96" s="1002"/>
      <c r="F96" s="1002"/>
      <c r="G96" s="1002"/>
      <c r="H96" s="1002"/>
      <c r="I96" s="1002"/>
      <c r="J96" s="1002"/>
      <c r="K96" s="1002"/>
      <c r="L96" s="1002"/>
      <c r="M96" s="1002"/>
      <c r="N96" s="1002"/>
      <c r="O96" s="1002"/>
      <c r="P96" s="1002"/>
      <c r="Q96" s="1002"/>
      <c r="R96" s="1052"/>
      <c r="S96" s="1002"/>
    </row>
    <row r="97" spans="3:19">
      <c r="C97" s="1002"/>
      <c r="D97" s="1002"/>
      <c r="E97" s="1002"/>
      <c r="F97" s="1002"/>
      <c r="G97" s="1002"/>
      <c r="H97" s="1002"/>
      <c r="I97" s="1002"/>
      <c r="J97" s="1002"/>
      <c r="K97" s="1002"/>
      <c r="L97" s="1002"/>
      <c r="M97" s="1002"/>
      <c r="N97" s="1002"/>
      <c r="O97" s="1002"/>
      <c r="P97" s="1002"/>
      <c r="Q97" s="1002"/>
      <c r="R97" s="1052"/>
      <c r="S97" s="1002"/>
    </row>
    <row r="98" spans="3:19">
      <c r="C98" s="1002"/>
      <c r="D98" s="1002"/>
      <c r="E98" s="1002"/>
      <c r="F98" s="1002"/>
      <c r="G98" s="1002"/>
      <c r="H98" s="1002"/>
      <c r="I98" s="1002"/>
      <c r="J98" s="1002"/>
      <c r="K98" s="1002"/>
      <c r="L98" s="1002"/>
      <c r="M98" s="1002"/>
      <c r="N98" s="1002"/>
      <c r="O98" s="1002"/>
      <c r="P98" s="1002"/>
      <c r="Q98" s="1002"/>
      <c r="R98" s="1052"/>
      <c r="S98" s="1002"/>
    </row>
    <row r="99" spans="3:19">
      <c r="C99" s="1002"/>
      <c r="D99" s="1002"/>
      <c r="E99" s="1002"/>
      <c r="F99" s="1002"/>
      <c r="G99" s="1002"/>
      <c r="H99" s="1002"/>
      <c r="I99" s="1002"/>
      <c r="J99" s="1002"/>
      <c r="K99" s="1002"/>
      <c r="L99" s="1002"/>
      <c r="M99" s="1002"/>
      <c r="N99" s="1002"/>
      <c r="O99" s="1002"/>
      <c r="P99" s="1002"/>
      <c r="Q99" s="1002"/>
      <c r="R99" s="1052"/>
      <c r="S99" s="1002"/>
    </row>
    <row r="100" spans="3:19">
      <c r="C100" s="1002"/>
      <c r="D100" s="1002"/>
      <c r="E100" s="1002"/>
      <c r="F100" s="1002"/>
      <c r="G100" s="1002"/>
      <c r="H100" s="1002"/>
      <c r="I100" s="1002"/>
      <c r="J100" s="1002"/>
      <c r="K100" s="1002"/>
      <c r="L100" s="1002"/>
      <c r="M100" s="1002"/>
      <c r="N100" s="1002"/>
      <c r="O100" s="1002"/>
      <c r="P100" s="1002"/>
      <c r="Q100" s="1002"/>
      <c r="R100" s="1052"/>
      <c r="S100" s="1002"/>
    </row>
    <row r="101" spans="3:19">
      <c r="C101" s="1002"/>
      <c r="D101" s="1002"/>
      <c r="E101" s="1002"/>
      <c r="F101" s="1002"/>
      <c r="G101" s="1002"/>
      <c r="H101" s="1002"/>
      <c r="I101" s="1002"/>
      <c r="J101" s="1002"/>
      <c r="K101" s="1002"/>
      <c r="L101" s="1002"/>
      <c r="M101" s="1002"/>
      <c r="N101" s="1002"/>
      <c r="O101" s="1002"/>
      <c r="P101" s="1002"/>
      <c r="Q101" s="1002"/>
      <c r="R101" s="1052"/>
      <c r="S101" s="1002"/>
    </row>
    <row r="102" spans="3:19">
      <c r="C102" s="1002"/>
      <c r="D102" s="1002"/>
      <c r="E102" s="1002"/>
      <c r="F102" s="1002"/>
      <c r="G102" s="1002"/>
      <c r="H102" s="1002"/>
      <c r="I102" s="1002"/>
      <c r="J102" s="1002"/>
      <c r="K102" s="1002"/>
      <c r="L102" s="1002"/>
      <c r="M102" s="1002"/>
      <c r="N102" s="1002"/>
      <c r="O102" s="1002"/>
      <c r="P102" s="1002"/>
      <c r="Q102" s="1002"/>
      <c r="R102" s="1052"/>
      <c r="S102" s="1002"/>
    </row>
    <row r="103" spans="3:19">
      <c r="C103" s="1002"/>
      <c r="D103" s="1002"/>
      <c r="E103" s="1002"/>
      <c r="F103" s="1002"/>
      <c r="G103" s="1002"/>
      <c r="H103" s="1002"/>
      <c r="I103" s="1002"/>
      <c r="J103" s="1002"/>
      <c r="K103" s="1002"/>
      <c r="L103" s="1002"/>
      <c r="M103" s="1002"/>
      <c r="N103" s="1002"/>
      <c r="O103" s="1002"/>
      <c r="P103" s="1002"/>
      <c r="Q103" s="1002"/>
      <c r="R103" s="1052"/>
      <c r="S103" s="1002"/>
    </row>
    <row r="104" spans="3:19">
      <c r="C104" s="1002"/>
      <c r="D104" s="1002"/>
      <c r="E104" s="1002"/>
      <c r="F104" s="1002"/>
      <c r="G104" s="1002"/>
      <c r="H104" s="1002"/>
      <c r="I104" s="1002"/>
      <c r="J104" s="1002"/>
      <c r="K104" s="1002"/>
      <c r="L104" s="1002"/>
      <c r="M104" s="1002"/>
      <c r="N104" s="1002"/>
      <c r="O104" s="1002"/>
      <c r="P104" s="1002"/>
      <c r="Q104" s="1002"/>
      <c r="R104" s="1052"/>
      <c r="S104" s="1002"/>
    </row>
    <row r="105" spans="3:19">
      <c r="C105" s="1002"/>
      <c r="D105" s="1002"/>
      <c r="E105" s="1002"/>
      <c r="F105" s="1002"/>
      <c r="G105" s="1002"/>
      <c r="H105" s="1002"/>
      <c r="I105" s="1002"/>
      <c r="J105" s="1002"/>
      <c r="K105" s="1002"/>
      <c r="L105" s="1002"/>
      <c r="M105" s="1002"/>
      <c r="N105" s="1002"/>
      <c r="O105" s="1002"/>
      <c r="P105" s="1002"/>
      <c r="Q105" s="1002"/>
      <c r="R105" s="1052"/>
      <c r="S105" s="1002"/>
    </row>
    <row r="106" spans="3:19">
      <c r="C106" s="1002"/>
      <c r="D106" s="1002"/>
      <c r="E106" s="1002"/>
      <c r="F106" s="1002"/>
      <c r="G106" s="1002"/>
      <c r="H106" s="1002"/>
      <c r="I106" s="1002"/>
      <c r="J106" s="1002"/>
      <c r="K106" s="1002"/>
      <c r="L106" s="1002"/>
      <c r="M106" s="1002"/>
      <c r="N106" s="1002"/>
      <c r="O106" s="1002"/>
      <c r="P106" s="1002"/>
      <c r="Q106" s="1002"/>
      <c r="R106" s="1052"/>
      <c r="S106" s="1002"/>
    </row>
    <row r="107" spans="3:19">
      <c r="C107" s="1002"/>
      <c r="D107" s="1002"/>
      <c r="E107" s="1002"/>
      <c r="F107" s="1002"/>
      <c r="G107" s="1002"/>
      <c r="H107" s="1002"/>
      <c r="I107" s="1002"/>
      <c r="J107" s="1002"/>
      <c r="K107" s="1002"/>
      <c r="L107" s="1002"/>
      <c r="M107" s="1002"/>
      <c r="N107" s="1002"/>
      <c r="O107" s="1002"/>
      <c r="P107" s="1002"/>
      <c r="Q107" s="1002"/>
      <c r="R107" s="1052"/>
      <c r="S107" s="1002"/>
    </row>
    <row r="108" spans="3:19">
      <c r="C108" s="1002"/>
      <c r="D108" s="1002"/>
      <c r="E108" s="1002"/>
      <c r="F108" s="1002"/>
      <c r="G108" s="1002"/>
      <c r="H108" s="1002"/>
      <c r="I108" s="1002"/>
      <c r="J108" s="1002"/>
      <c r="K108" s="1002"/>
      <c r="L108" s="1002"/>
      <c r="M108" s="1002"/>
      <c r="N108" s="1002"/>
      <c r="O108" s="1002"/>
      <c r="P108" s="1002"/>
      <c r="Q108" s="1002"/>
      <c r="R108" s="1052"/>
      <c r="S108" s="1002"/>
    </row>
    <row r="109" spans="3:19">
      <c r="C109" s="1002"/>
      <c r="D109" s="1002"/>
      <c r="E109" s="1002"/>
      <c r="F109" s="1002"/>
      <c r="G109" s="1002"/>
      <c r="H109" s="1002"/>
      <c r="I109" s="1002"/>
      <c r="J109" s="1002"/>
      <c r="K109" s="1002"/>
      <c r="L109" s="1002"/>
      <c r="M109" s="1002"/>
      <c r="N109" s="1002"/>
      <c r="O109" s="1002"/>
      <c r="P109" s="1002"/>
      <c r="Q109" s="1002"/>
      <c r="R109" s="1052"/>
      <c r="S109" s="1002"/>
    </row>
    <row r="110" spans="3:19">
      <c r="C110" s="1002"/>
      <c r="D110" s="1002"/>
      <c r="E110" s="1002"/>
      <c r="F110" s="1002"/>
      <c r="G110" s="1002"/>
      <c r="H110" s="1002"/>
      <c r="I110" s="1002"/>
      <c r="J110" s="1002"/>
      <c r="K110" s="1002"/>
      <c r="L110" s="1002"/>
      <c r="M110" s="1002"/>
      <c r="N110" s="1002"/>
      <c r="O110" s="1002"/>
      <c r="P110" s="1002"/>
      <c r="Q110" s="1002"/>
      <c r="R110" s="1052"/>
      <c r="S110" s="1002"/>
    </row>
    <row r="111" spans="3:19">
      <c r="C111" s="1002"/>
      <c r="D111" s="1002"/>
      <c r="E111" s="1002"/>
      <c r="F111" s="1002"/>
      <c r="G111" s="1002"/>
      <c r="H111" s="1002"/>
      <c r="I111" s="1002"/>
      <c r="J111" s="1002"/>
      <c r="K111" s="1002"/>
      <c r="L111" s="1002"/>
      <c r="M111" s="1002"/>
      <c r="N111" s="1002"/>
      <c r="O111" s="1002"/>
      <c r="P111" s="1002"/>
      <c r="Q111" s="1002"/>
      <c r="R111" s="1052"/>
      <c r="S111" s="1002"/>
    </row>
    <row r="112" spans="3:19">
      <c r="C112" s="1002"/>
      <c r="D112" s="1002"/>
      <c r="E112" s="1002"/>
      <c r="F112" s="1002"/>
      <c r="G112" s="1002"/>
      <c r="H112" s="1002"/>
      <c r="I112" s="1002"/>
      <c r="J112" s="1002"/>
      <c r="K112" s="1002"/>
      <c r="L112" s="1002"/>
      <c r="M112" s="1002"/>
      <c r="N112" s="1002"/>
      <c r="O112" s="1002"/>
      <c r="P112" s="1002"/>
      <c r="Q112" s="1002"/>
      <c r="R112" s="1052"/>
      <c r="S112" s="1002"/>
    </row>
    <row r="113" spans="3:19">
      <c r="C113" s="1002"/>
      <c r="D113" s="1002"/>
      <c r="E113" s="1002"/>
      <c r="F113" s="1002"/>
      <c r="G113" s="1002"/>
      <c r="H113" s="1002"/>
      <c r="I113" s="1002"/>
      <c r="J113" s="1002"/>
      <c r="K113" s="1002"/>
      <c r="L113" s="1002"/>
      <c r="M113" s="1002"/>
      <c r="N113" s="1002"/>
      <c r="O113" s="1002"/>
      <c r="P113" s="1002"/>
      <c r="Q113" s="1002"/>
      <c r="R113" s="1052"/>
      <c r="S113" s="1002"/>
    </row>
    <row r="114" spans="3:19">
      <c r="C114" s="1002"/>
      <c r="D114" s="1002"/>
      <c r="E114" s="1002"/>
      <c r="F114" s="1002"/>
      <c r="G114" s="1002"/>
      <c r="H114" s="1002"/>
      <c r="I114" s="1002"/>
      <c r="J114" s="1002"/>
      <c r="K114" s="1002"/>
      <c r="L114" s="1002"/>
      <c r="M114" s="1002"/>
      <c r="N114" s="1002"/>
      <c r="O114" s="1002"/>
      <c r="P114" s="1002"/>
      <c r="Q114" s="1002"/>
      <c r="R114" s="1052"/>
      <c r="S114" s="1002"/>
    </row>
    <row r="115" spans="3:19">
      <c r="C115" s="1002"/>
      <c r="D115" s="1002"/>
      <c r="E115" s="1002"/>
      <c r="F115" s="1002"/>
      <c r="G115" s="1002"/>
      <c r="H115" s="1002"/>
      <c r="I115" s="1002"/>
      <c r="J115" s="1002"/>
      <c r="K115" s="1002"/>
      <c r="L115" s="1002"/>
      <c r="M115" s="1002"/>
      <c r="N115" s="1002"/>
      <c r="O115" s="1002"/>
      <c r="P115" s="1002"/>
      <c r="Q115" s="1002"/>
      <c r="R115" s="1052"/>
      <c r="S115" s="1002"/>
    </row>
    <row r="116" spans="3:19">
      <c r="C116" s="1002"/>
      <c r="D116" s="1002"/>
      <c r="E116" s="1002"/>
      <c r="F116" s="1002"/>
      <c r="G116" s="1002"/>
      <c r="H116" s="1002"/>
      <c r="I116" s="1002"/>
      <c r="J116" s="1002"/>
      <c r="K116" s="1002"/>
      <c r="L116" s="1002"/>
      <c r="M116" s="1002"/>
      <c r="N116" s="1002"/>
      <c r="O116" s="1002"/>
      <c r="P116" s="1002"/>
      <c r="Q116" s="1002"/>
      <c r="R116" s="1052"/>
      <c r="S116" s="1002"/>
    </row>
    <row r="117" spans="3:19">
      <c r="C117" s="1002"/>
      <c r="D117" s="1002"/>
      <c r="E117" s="1002"/>
      <c r="F117" s="1002"/>
      <c r="G117" s="1002"/>
      <c r="H117" s="1002"/>
      <c r="I117" s="1002"/>
      <c r="J117" s="1002"/>
      <c r="K117" s="1002"/>
      <c r="L117" s="1002"/>
      <c r="M117" s="1002"/>
      <c r="N117" s="1002"/>
      <c r="O117" s="1002"/>
      <c r="P117" s="1002"/>
      <c r="Q117" s="1002"/>
      <c r="R117" s="1052"/>
      <c r="S117" s="1002"/>
    </row>
    <row r="118" spans="3:19">
      <c r="C118" s="1002"/>
      <c r="D118" s="1002"/>
      <c r="E118" s="1002"/>
      <c r="F118" s="1002"/>
      <c r="G118" s="1002"/>
      <c r="H118" s="1002"/>
      <c r="I118" s="1002"/>
      <c r="J118" s="1002"/>
      <c r="K118" s="1002"/>
      <c r="L118" s="1002"/>
      <c r="M118" s="1002"/>
      <c r="N118" s="1002"/>
      <c r="O118" s="1002"/>
      <c r="P118" s="1002"/>
      <c r="Q118" s="1002"/>
      <c r="R118" s="1052"/>
      <c r="S118" s="1002"/>
    </row>
    <row r="119" spans="3:19">
      <c r="C119" s="1002"/>
      <c r="D119" s="1002"/>
      <c r="E119" s="1002"/>
      <c r="F119" s="1002"/>
      <c r="G119" s="1002"/>
      <c r="H119" s="1002"/>
      <c r="I119" s="1002"/>
      <c r="J119" s="1002"/>
      <c r="K119" s="1002"/>
      <c r="L119" s="1002"/>
      <c r="M119" s="1002"/>
      <c r="N119" s="1002"/>
      <c r="O119" s="1002"/>
      <c r="P119" s="1002"/>
      <c r="Q119" s="1002"/>
      <c r="R119" s="1052"/>
      <c r="S119" s="1002"/>
    </row>
    <row r="120" spans="3:19">
      <c r="C120" s="1002"/>
      <c r="D120" s="1002"/>
      <c r="E120" s="1002"/>
      <c r="F120" s="1002"/>
      <c r="G120" s="1002"/>
      <c r="H120" s="1002"/>
      <c r="I120" s="1002"/>
      <c r="J120" s="1002"/>
      <c r="K120" s="1002"/>
      <c r="L120" s="1002"/>
      <c r="M120" s="1002"/>
      <c r="N120" s="1002"/>
      <c r="O120" s="1002"/>
      <c r="P120" s="1002"/>
      <c r="Q120" s="1002"/>
      <c r="R120" s="1052"/>
      <c r="S120" s="1002"/>
    </row>
    <row r="121" spans="3:19">
      <c r="C121" s="1002"/>
      <c r="D121" s="1002"/>
      <c r="E121" s="1002"/>
      <c r="F121" s="1002"/>
      <c r="G121" s="1002"/>
      <c r="H121" s="1002"/>
      <c r="I121" s="1002"/>
      <c r="J121" s="1002"/>
      <c r="K121" s="1002"/>
      <c r="L121" s="1002"/>
      <c r="M121" s="1002"/>
      <c r="N121" s="1002"/>
      <c r="O121" s="1002"/>
      <c r="P121" s="1002"/>
      <c r="Q121" s="1002"/>
      <c r="R121" s="1052"/>
      <c r="S121" s="1002"/>
    </row>
    <row r="122" spans="3:19">
      <c r="C122" s="1002"/>
      <c r="D122" s="1002"/>
      <c r="E122" s="1002"/>
      <c r="F122" s="1002"/>
      <c r="G122" s="1002"/>
      <c r="H122" s="1002"/>
      <c r="I122" s="1002"/>
      <c r="J122" s="1002"/>
      <c r="K122" s="1002"/>
      <c r="L122" s="1002"/>
      <c r="M122" s="1002"/>
      <c r="N122" s="1002"/>
      <c r="O122" s="1002"/>
      <c r="P122" s="1002"/>
      <c r="Q122" s="1002"/>
      <c r="R122" s="1052"/>
      <c r="S122" s="1002"/>
    </row>
    <row r="123" spans="3:19">
      <c r="C123" s="1002"/>
      <c r="D123" s="1002"/>
      <c r="E123" s="1002"/>
      <c r="F123" s="1002"/>
      <c r="G123" s="1002"/>
      <c r="H123" s="1002"/>
      <c r="I123" s="1002"/>
      <c r="J123" s="1002"/>
      <c r="K123" s="1002"/>
      <c r="L123" s="1002"/>
      <c r="M123" s="1002"/>
      <c r="N123" s="1002"/>
      <c r="O123" s="1002"/>
      <c r="P123" s="1002"/>
      <c r="Q123" s="1002"/>
      <c r="R123" s="1052"/>
      <c r="S123" s="1002"/>
    </row>
    <row r="124" spans="3:19">
      <c r="C124" s="1002"/>
      <c r="D124" s="1002"/>
      <c r="E124" s="1002"/>
      <c r="F124" s="1002"/>
      <c r="G124" s="1002"/>
      <c r="H124" s="1002"/>
      <c r="I124" s="1002"/>
      <c r="J124" s="1002"/>
      <c r="K124" s="1002"/>
      <c r="L124" s="1002"/>
      <c r="M124" s="1002"/>
      <c r="N124" s="1002"/>
      <c r="O124" s="1002"/>
      <c r="P124" s="1002"/>
      <c r="Q124" s="1002"/>
      <c r="R124" s="1052"/>
      <c r="S124" s="1002"/>
    </row>
    <row r="125" spans="3:19">
      <c r="C125" s="1002"/>
      <c r="D125" s="1002"/>
      <c r="E125" s="1002"/>
      <c r="F125" s="1002"/>
      <c r="G125" s="1002"/>
      <c r="H125" s="1002"/>
      <c r="I125" s="1002"/>
      <c r="J125" s="1002"/>
      <c r="K125" s="1002"/>
      <c r="L125" s="1002"/>
      <c r="M125" s="1002"/>
      <c r="N125" s="1002"/>
      <c r="O125" s="1002"/>
      <c r="P125" s="1002"/>
      <c r="Q125" s="1002"/>
      <c r="R125" s="1052"/>
      <c r="S125" s="1002"/>
    </row>
    <row r="126" spans="3:19">
      <c r="C126" s="1002"/>
      <c r="D126" s="1002"/>
      <c r="E126" s="1002"/>
      <c r="F126" s="1002"/>
      <c r="G126" s="1002"/>
      <c r="H126" s="1002"/>
      <c r="I126" s="1002"/>
      <c r="J126" s="1002"/>
      <c r="K126" s="1002"/>
      <c r="L126" s="1002"/>
      <c r="M126" s="1002"/>
      <c r="N126" s="1002"/>
      <c r="O126" s="1002"/>
      <c r="P126" s="1002"/>
      <c r="Q126" s="1002"/>
      <c r="R126" s="1052"/>
      <c r="S126" s="1002"/>
    </row>
    <row r="127" spans="3:19">
      <c r="C127" s="1002"/>
      <c r="D127" s="1002"/>
      <c r="E127" s="1002"/>
      <c r="F127" s="1002"/>
      <c r="G127" s="1002"/>
      <c r="H127" s="1002"/>
      <c r="I127" s="1002"/>
      <c r="J127" s="1002"/>
      <c r="K127" s="1002"/>
      <c r="L127" s="1002"/>
      <c r="M127" s="1002"/>
      <c r="N127" s="1002"/>
      <c r="O127" s="1002"/>
      <c r="P127" s="1002"/>
      <c r="Q127" s="1002"/>
      <c r="R127" s="1052"/>
      <c r="S127" s="1002"/>
    </row>
    <row r="128" spans="3:19">
      <c r="C128" s="1002"/>
      <c r="D128" s="1002"/>
      <c r="E128" s="1002"/>
      <c r="F128" s="1002"/>
      <c r="G128" s="1002"/>
      <c r="H128" s="1002"/>
      <c r="I128" s="1002"/>
      <c r="J128" s="1002"/>
      <c r="K128" s="1002"/>
      <c r="L128" s="1002"/>
      <c r="M128" s="1002"/>
      <c r="N128" s="1002"/>
      <c r="O128" s="1002"/>
      <c r="P128" s="1002"/>
      <c r="Q128" s="1002"/>
      <c r="R128" s="1052"/>
      <c r="S128" s="1002"/>
    </row>
    <row r="129" spans="3:19">
      <c r="C129" s="1002"/>
      <c r="D129" s="1002"/>
      <c r="E129" s="1002"/>
      <c r="F129" s="1002"/>
      <c r="G129" s="1002"/>
      <c r="H129" s="1002"/>
      <c r="I129" s="1002"/>
      <c r="J129" s="1002"/>
      <c r="K129" s="1002"/>
      <c r="L129" s="1002"/>
      <c r="M129" s="1002"/>
      <c r="N129" s="1002"/>
      <c r="O129" s="1002"/>
      <c r="P129" s="1002"/>
      <c r="Q129" s="1002"/>
      <c r="R129" s="1052"/>
      <c r="S129" s="1002"/>
    </row>
    <row r="130" spans="3:19">
      <c r="C130" s="1002"/>
      <c r="D130" s="1002"/>
      <c r="E130" s="1002"/>
      <c r="F130" s="1002"/>
      <c r="G130" s="1002"/>
      <c r="H130" s="1002"/>
      <c r="I130" s="1002"/>
      <c r="J130" s="1002"/>
      <c r="K130" s="1002"/>
      <c r="L130" s="1002"/>
      <c r="M130" s="1002"/>
      <c r="N130" s="1002"/>
      <c r="O130" s="1002"/>
      <c r="P130" s="1002"/>
      <c r="Q130" s="1002"/>
      <c r="R130" s="1052"/>
      <c r="S130" s="1002"/>
    </row>
    <row r="131" spans="3:19">
      <c r="C131" s="1002"/>
      <c r="D131" s="1002"/>
      <c r="E131" s="1002"/>
      <c r="F131" s="1002"/>
      <c r="G131" s="1002"/>
      <c r="H131" s="1002"/>
      <c r="I131" s="1002"/>
      <c r="J131" s="1002"/>
      <c r="K131" s="1002"/>
      <c r="L131" s="1002"/>
      <c r="M131" s="1002"/>
      <c r="N131" s="1002"/>
      <c r="O131" s="1002"/>
      <c r="P131" s="1002"/>
      <c r="Q131" s="1002"/>
      <c r="R131" s="1052"/>
      <c r="S131" s="1002"/>
    </row>
    <row r="132" spans="3:19">
      <c r="C132" s="1002"/>
      <c r="D132" s="1002"/>
      <c r="E132" s="1002"/>
      <c r="F132" s="1002"/>
      <c r="G132" s="1002"/>
      <c r="H132" s="1002"/>
      <c r="I132" s="1002"/>
      <c r="J132" s="1002"/>
      <c r="K132" s="1002"/>
      <c r="L132" s="1002"/>
      <c r="M132" s="1002"/>
      <c r="N132" s="1002"/>
      <c r="O132" s="1002"/>
      <c r="P132" s="1002"/>
      <c r="Q132" s="1002"/>
      <c r="R132" s="1052"/>
      <c r="S132" s="1002"/>
    </row>
    <row r="133" spans="3:19">
      <c r="C133" s="1002"/>
      <c r="D133" s="1002"/>
      <c r="E133" s="1002"/>
      <c r="F133" s="1002"/>
      <c r="G133" s="1002"/>
      <c r="H133" s="1002"/>
      <c r="I133" s="1002"/>
      <c r="J133" s="1002"/>
      <c r="K133" s="1002"/>
      <c r="L133" s="1002"/>
      <c r="M133" s="1002"/>
      <c r="N133" s="1002"/>
      <c r="O133" s="1002"/>
      <c r="P133" s="1002"/>
      <c r="Q133" s="1002"/>
      <c r="R133" s="1052"/>
      <c r="S133" s="1002"/>
    </row>
    <row r="134" spans="3:19">
      <c r="C134" s="1002"/>
      <c r="D134" s="1002"/>
      <c r="E134" s="1002"/>
      <c r="F134" s="1002"/>
      <c r="G134" s="1002"/>
      <c r="H134" s="1002"/>
      <c r="I134" s="1002"/>
      <c r="J134" s="1002"/>
      <c r="K134" s="1002"/>
      <c r="L134" s="1002"/>
      <c r="M134" s="1002"/>
      <c r="N134" s="1002"/>
      <c r="O134" s="1002"/>
      <c r="P134" s="1002"/>
      <c r="Q134" s="1002"/>
      <c r="R134" s="1052"/>
      <c r="S134" s="1002"/>
    </row>
    <row r="135" spans="3:19">
      <c r="C135" s="1002"/>
      <c r="D135" s="1002"/>
      <c r="E135" s="1002"/>
      <c r="F135" s="1002"/>
      <c r="G135" s="1002"/>
      <c r="H135" s="1002"/>
      <c r="I135" s="1002"/>
      <c r="J135" s="1002"/>
      <c r="K135" s="1002"/>
      <c r="L135" s="1002"/>
      <c r="M135" s="1002"/>
      <c r="N135" s="1002"/>
      <c r="O135" s="1002"/>
      <c r="P135" s="1002"/>
      <c r="Q135" s="1002"/>
      <c r="R135" s="1052"/>
      <c r="S135" s="1002"/>
    </row>
    <row r="136" spans="3:19">
      <c r="C136" s="1002"/>
      <c r="D136" s="1002"/>
      <c r="E136" s="1002"/>
      <c r="F136" s="1002"/>
      <c r="G136" s="1002"/>
      <c r="H136" s="1002"/>
      <c r="I136" s="1002"/>
      <c r="J136" s="1002"/>
      <c r="K136" s="1002"/>
      <c r="L136" s="1002"/>
      <c r="M136" s="1002"/>
      <c r="N136" s="1002"/>
      <c r="O136" s="1002"/>
      <c r="P136" s="1002"/>
      <c r="Q136" s="1002"/>
      <c r="R136" s="1052"/>
      <c r="S136" s="1002"/>
    </row>
    <row r="137" spans="3:19">
      <c r="C137" s="1002"/>
      <c r="D137" s="1002"/>
      <c r="E137" s="1002"/>
      <c r="F137" s="1002"/>
      <c r="G137" s="1002"/>
      <c r="H137" s="1002"/>
      <c r="I137" s="1002"/>
      <c r="J137" s="1002"/>
      <c r="K137" s="1002"/>
      <c r="L137" s="1002"/>
      <c r="M137" s="1002"/>
      <c r="N137" s="1002"/>
      <c r="O137" s="1002"/>
      <c r="P137" s="1002"/>
      <c r="Q137" s="1002"/>
      <c r="R137" s="1052"/>
      <c r="S137" s="1002"/>
    </row>
    <row r="138" spans="3:19">
      <c r="C138" s="1002"/>
      <c r="D138" s="1002"/>
      <c r="E138" s="1002"/>
      <c r="F138" s="1002"/>
      <c r="G138" s="1002"/>
      <c r="H138" s="1002"/>
      <c r="I138" s="1002"/>
      <c r="J138" s="1002"/>
      <c r="K138" s="1002"/>
      <c r="L138" s="1002"/>
      <c r="M138" s="1002"/>
      <c r="N138" s="1002"/>
      <c r="O138" s="1002"/>
      <c r="P138" s="1002"/>
      <c r="Q138" s="1002"/>
      <c r="R138" s="1052"/>
      <c r="S138" s="1002"/>
    </row>
    <row r="139" spans="3:19">
      <c r="C139" s="1002"/>
      <c r="D139" s="1002"/>
      <c r="E139" s="1002"/>
      <c r="F139" s="1002"/>
      <c r="G139" s="1002"/>
      <c r="H139" s="1002"/>
      <c r="I139" s="1002"/>
      <c r="J139" s="1002"/>
      <c r="K139" s="1002"/>
      <c r="L139" s="1002"/>
      <c r="M139" s="1002"/>
      <c r="N139" s="1002"/>
      <c r="O139" s="1002"/>
      <c r="P139" s="1002"/>
      <c r="Q139" s="1002"/>
      <c r="R139" s="1052"/>
      <c r="S139" s="1002"/>
    </row>
    <row r="140" spans="3:19">
      <c r="C140" s="1002"/>
      <c r="D140" s="1002"/>
      <c r="E140" s="1002"/>
      <c r="F140" s="1002"/>
      <c r="G140" s="1002"/>
      <c r="H140" s="1002"/>
      <c r="I140" s="1002"/>
      <c r="J140" s="1002"/>
      <c r="K140" s="1002"/>
      <c r="L140" s="1002"/>
      <c r="M140" s="1002"/>
      <c r="N140" s="1002"/>
      <c r="O140" s="1002"/>
      <c r="P140" s="1002"/>
      <c r="Q140" s="1002"/>
      <c r="R140" s="1052"/>
      <c r="S140" s="1002"/>
    </row>
    <row r="141" spans="3:19">
      <c r="C141" s="1002"/>
      <c r="D141" s="1002"/>
      <c r="E141" s="1002"/>
      <c r="F141" s="1002"/>
      <c r="G141" s="1002"/>
      <c r="H141" s="1002"/>
      <c r="I141" s="1002"/>
      <c r="J141" s="1002"/>
      <c r="K141" s="1002"/>
      <c r="L141" s="1002"/>
      <c r="M141" s="1002"/>
      <c r="N141" s="1002"/>
      <c r="O141" s="1002"/>
      <c r="P141" s="1002"/>
      <c r="Q141" s="1002"/>
      <c r="R141" s="1052"/>
      <c r="S141" s="1002"/>
    </row>
    <row r="142" spans="3:19">
      <c r="C142" s="1002"/>
      <c r="D142" s="1002"/>
      <c r="E142" s="1002"/>
      <c r="F142" s="1002"/>
      <c r="G142" s="1002"/>
      <c r="H142" s="1002"/>
      <c r="I142" s="1002"/>
      <c r="J142" s="1002"/>
      <c r="K142" s="1002"/>
      <c r="L142" s="1002"/>
      <c r="M142" s="1002"/>
      <c r="N142" s="1002"/>
      <c r="O142" s="1002"/>
      <c r="P142" s="1002"/>
      <c r="Q142" s="1002"/>
      <c r="R142" s="1052"/>
      <c r="S142" s="1002"/>
    </row>
    <row r="143" spans="3:19">
      <c r="C143" s="1002"/>
      <c r="D143" s="1002"/>
      <c r="E143" s="1002"/>
      <c r="F143" s="1002"/>
      <c r="G143" s="1002"/>
      <c r="H143" s="1002"/>
      <c r="I143" s="1002"/>
      <c r="J143" s="1002"/>
      <c r="K143" s="1002"/>
      <c r="L143" s="1002"/>
      <c r="M143" s="1002"/>
      <c r="N143" s="1002"/>
      <c r="O143" s="1002"/>
      <c r="P143" s="1002"/>
      <c r="Q143" s="1002"/>
      <c r="R143" s="1052"/>
      <c r="S143" s="1002"/>
    </row>
    <row r="144" spans="3:19">
      <c r="C144" s="1002"/>
      <c r="D144" s="1002"/>
      <c r="E144" s="1002"/>
      <c r="F144" s="1002"/>
      <c r="G144" s="1002"/>
      <c r="H144" s="1002"/>
      <c r="I144" s="1002"/>
      <c r="J144" s="1002"/>
      <c r="K144" s="1002"/>
      <c r="L144" s="1002"/>
      <c r="M144" s="1002"/>
      <c r="N144" s="1002"/>
      <c r="O144" s="1002"/>
      <c r="P144" s="1002"/>
      <c r="Q144" s="1002"/>
      <c r="R144" s="1052"/>
      <c r="S144" s="1002"/>
    </row>
    <row r="145" spans="3:19">
      <c r="C145" s="1002"/>
      <c r="D145" s="1002"/>
      <c r="E145" s="1002"/>
      <c r="F145" s="1002"/>
      <c r="G145" s="1002"/>
      <c r="H145" s="1002"/>
      <c r="I145" s="1002"/>
      <c r="J145" s="1002"/>
      <c r="K145" s="1002"/>
      <c r="L145" s="1002"/>
      <c r="M145" s="1002"/>
      <c r="N145" s="1002"/>
      <c r="O145" s="1002"/>
      <c r="P145" s="1002"/>
      <c r="Q145" s="1002"/>
      <c r="R145" s="1052"/>
      <c r="S145" s="1002"/>
    </row>
    <row r="146" spans="3:19">
      <c r="C146" s="1002"/>
      <c r="D146" s="1002"/>
      <c r="E146" s="1002"/>
      <c r="F146" s="1002"/>
      <c r="G146" s="1002"/>
      <c r="H146" s="1002"/>
      <c r="I146" s="1002"/>
      <c r="J146" s="1002"/>
      <c r="K146" s="1002"/>
      <c r="L146" s="1002"/>
      <c r="M146" s="1002"/>
      <c r="N146" s="1002"/>
      <c r="O146" s="1002"/>
      <c r="P146" s="1002"/>
      <c r="Q146" s="1002"/>
      <c r="R146" s="1052"/>
      <c r="S146" s="1002"/>
    </row>
    <row r="147" spans="3:19">
      <c r="C147" s="1002"/>
      <c r="D147" s="1002"/>
      <c r="E147" s="1002"/>
      <c r="F147" s="1002"/>
      <c r="G147" s="1002"/>
      <c r="H147" s="1002"/>
      <c r="I147" s="1002"/>
      <c r="J147" s="1002"/>
      <c r="K147" s="1002"/>
      <c r="L147" s="1002"/>
      <c r="M147" s="1002"/>
      <c r="N147" s="1002"/>
      <c r="O147" s="1002"/>
      <c r="P147" s="1002"/>
      <c r="Q147" s="1002"/>
      <c r="R147" s="1052"/>
      <c r="S147" s="1002"/>
    </row>
    <row r="148" spans="3:19">
      <c r="C148" s="1002"/>
      <c r="D148" s="1002"/>
      <c r="E148" s="1002"/>
      <c r="F148" s="1002"/>
      <c r="G148" s="1002"/>
      <c r="H148" s="1002"/>
      <c r="I148" s="1002"/>
      <c r="J148" s="1002"/>
      <c r="K148" s="1002"/>
      <c r="L148" s="1002"/>
      <c r="M148" s="1002"/>
      <c r="N148" s="1002"/>
      <c r="O148" s="1002"/>
      <c r="P148" s="1002"/>
      <c r="Q148" s="1002"/>
      <c r="R148" s="1052"/>
      <c r="S148" s="1002"/>
    </row>
    <row r="149" spans="3:19">
      <c r="C149" s="1002"/>
      <c r="D149" s="1002"/>
      <c r="E149" s="1002"/>
      <c r="F149" s="1002"/>
      <c r="G149" s="1002"/>
      <c r="H149" s="1002"/>
      <c r="I149" s="1002"/>
      <c r="J149" s="1002"/>
      <c r="K149" s="1002"/>
      <c r="L149" s="1002"/>
      <c r="M149" s="1002"/>
      <c r="N149" s="1002"/>
      <c r="O149" s="1002"/>
      <c r="P149" s="1002"/>
      <c r="Q149" s="1002"/>
      <c r="R149" s="1052"/>
      <c r="S149" s="1002"/>
    </row>
    <row r="150" spans="3:19">
      <c r="C150" s="1002"/>
      <c r="D150" s="1002"/>
      <c r="E150" s="1002"/>
      <c r="F150" s="1002"/>
      <c r="G150" s="1002"/>
      <c r="H150" s="1002"/>
      <c r="I150" s="1002"/>
      <c r="J150" s="1002"/>
      <c r="K150" s="1002"/>
      <c r="L150" s="1002"/>
      <c r="M150" s="1002"/>
      <c r="N150" s="1002"/>
      <c r="O150" s="1002"/>
      <c r="P150" s="1002"/>
      <c r="Q150" s="1002"/>
      <c r="R150" s="1052"/>
      <c r="S150" s="1002"/>
    </row>
    <row r="151" spans="3:19">
      <c r="C151" s="1002"/>
      <c r="D151" s="1002"/>
      <c r="E151" s="1002"/>
      <c r="F151" s="1002"/>
      <c r="G151" s="1002"/>
      <c r="H151" s="1002"/>
      <c r="I151" s="1002"/>
      <c r="J151" s="1002"/>
      <c r="K151" s="1002"/>
      <c r="L151" s="1002"/>
      <c r="M151" s="1002"/>
      <c r="N151" s="1002"/>
      <c r="O151" s="1002"/>
      <c r="P151" s="1002"/>
      <c r="Q151" s="1002"/>
      <c r="R151" s="1052"/>
      <c r="S151" s="1002"/>
    </row>
    <row r="152" spans="3:19">
      <c r="C152" s="1002"/>
      <c r="D152" s="1002"/>
      <c r="E152" s="1002"/>
      <c r="F152" s="1002"/>
      <c r="G152" s="1002"/>
      <c r="H152" s="1002"/>
      <c r="I152" s="1002"/>
      <c r="J152" s="1002"/>
      <c r="K152" s="1002"/>
      <c r="L152" s="1002"/>
      <c r="M152" s="1002"/>
      <c r="N152" s="1002"/>
      <c r="O152" s="1002"/>
      <c r="P152" s="1002"/>
      <c r="Q152" s="1002"/>
      <c r="R152" s="1052"/>
      <c r="S152" s="1002"/>
    </row>
    <row r="153" spans="3:19">
      <c r="C153" s="1002"/>
      <c r="D153" s="1002"/>
      <c r="E153" s="1002"/>
      <c r="F153" s="1002"/>
      <c r="G153" s="1002"/>
      <c r="H153" s="1002"/>
      <c r="I153" s="1002"/>
      <c r="J153" s="1002"/>
      <c r="K153" s="1002"/>
      <c r="L153" s="1002"/>
      <c r="M153" s="1002"/>
      <c r="N153" s="1002"/>
      <c r="O153" s="1002"/>
      <c r="P153" s="1002"/>
      <c r="Q153" s="1002"/>
      <c r="R153" s="1052"/>
      <c r="S153" s="1002"/>
    </row>
    <row r="154" spans="3:19">
      <c r="C154" s="1002"/>
      <c r="D154" s="1002"/>
      <c r="E154" s="1002"/>
      <c r="F154" s="1002"/>
      <c r="G154" s="1002"/>
      <c r="H154" s="1002"/>
      <c r="I154" s="1002"/>
      <c r="J154" s="1002"/>
      <c r="K154" s="1002"/>
      <c r="L154" s="1002"/>
      <c r="M154" s="1002"/>
      <c r="N154" s="1002"/>
      <c r="O154" s="1002"/>
      <c r="P154" s="1002"/>
      <c r="Q154" s="1002"/>
      <c r="R154" s="1052"/>
      <c r="S154" s="1002"/>
    </row>
    <row r="155" spans="3:19">
      <c r="C155" s="1002"/>
      <c r="D155" s="1002"/>
      <c r="E155" s="1002"/>
      <c r="F155" s="1002"/>
      <c r="G155" s="1002"/>
      <c r="H155" s="1002"/>
      <c r="I155" s="1002"/>
      <c r="J155" s="1002"/>
      <c r="K155" s="1002"/>
      <c r="L155" s="1002"/>
      <c r="M155" s="1002"/>
      <c r="N155" s="1002"/>
      <c r="O155" s="1002"/>
      <c r="P155" s="1002"/>
      <c r="Q155" s="1002"/>
      <c r="R155" s="1052"/>
      <c r="S155" s="1002"/>
    </row>
    <row r="156" spans="3:19">
      <c r="C156" s="1002"/>
      <c r="D156" s="1002"/>
      <c r="E156" s="1002"/>
      <c r="F156" s="1002"/>
      <c r="G156" s="1002"/>
      <c r="H156" s="1002"/>
      <c r="I156" s="1002"/>
      <c r="J156" s="1002"/>
      <c r="K156" s="1002"/>
      <c r="L156" s="1002"/>
      <c r="M156" s="1002"/>
      <c r="N156" s="1002"/>
      <c r="O156" s="1002"/>
      <c r="P156" s="1002"/>
      <c r="Q156" s="1002"/>
      <c r="R156" s="1052"/>
      <c r="S156" s="1002"/>
    </row>
    <row r="157" spans="3:19">
      <c r="C157" s="1002"/>
      <c r="D157" s="1002"/>
      <c r="E157" s="1002"/>
      <c r="F157" s="1002"/>
      <c r="G157" s="1002"/>
      <c r="H157" s="1002"/>
      <c r="I157" s="1002"/>
      <c r="J157" s="1002"/>
      <c r="K157" s="1002"/>
      <c r="L157" s="1002"/>
      <c r="M157" s="1002"/>
      <c r="N157" s="1002"/>
      <c r="O157" s="1002"/>
      <c r="P157" s="1002"/>
      <c r="Q157" s="1002"/>
      <c r="R157" s="1052"/>
      <c r="S157" s="1002"/>
    </row>
    <row r="158" spans="3:19">
      <c r="C158" s="1002"/>
      <c r="D158" s="1002"/>
      <c r="E158" s="1002"/>
      <c r="F158" s="1002"/>
      <c r="G158" s="1002"/>
      <c r="H158" s="1002"/>
      <c r="I158" s="1002"/>
      <c r="J158" s="1002"/>
      <c r="K158" s="1002"/>
      <c r="L158" s="1002"/>
      <c r="M158" s="1002"/>
      <c r="N158" s="1002"/>
      <c r="O158" s="1002"/>
      <c r="P158" s="1002"/>
      <c r="Q158" s="1002"/>
      <c r="R158" s="1052"/>
      <c r="S158" s="1002"/>
    </row>
    <row r="159" spans="3:19">
      <c r="C159" s="1002"/>
      <c r="D159" s="1002"/>
      <c r="E159" s="1002"/>
      <c r="F159" s="1002"/>
      <c r="G159" s="1002"/>
      <c r="H159" s="1002"/>
      <c r="I159" s="1002"/>
      <c r="J159" s="1002"/>
      <c r="K159" s="1002"/>
      <c r="L159" s="1002"/>
      <c r="M159" s="1002"/>
      <c r="N159" s="1002"/>
      <c r="O159" s="1002"/>
      <c r="P159" s="1002"/>
      <c r="Q159" s="1002"/>
      <c r="R159" s="1052"/>
      <c r="S159" s="1002"/>
    </row>
    <row r="160" spans="3:19">
      <c r="C160" s="1002"/>
      <c r="D160" s="1002"/>
      <c r="E160" s="1002"/>
      <c r="F160" s="1002"/>
      <c r="G160" s="1002"/>
      <c r="H160" s="1002"/>
      <c r="I160" s="1002"/>
      <c r="J160" s="1002"/>
      <c r="K160" s="1002"/>
      <c r="L160" s="1002"/>
      <c r="M160" s="1002"/>
      <c r="N160" s="1002"/>
      <c r="O160" s="1002"/>
      <c r="P160" s="1002"/>
      <c r="Q160" s="1002"/>
      <c r="R160" s="1052"/>
      <c r="S160" s="1002"/>
    </row>
    <row r="161" spans="3:19">
      <c r="C161" s="1002"/>
      <c r="D161" s="1002"/>
      <c r="E161" s="1002"/>
      <c r="F161" s="1002"/>
      <c r="G161" s="1002"/>
      <c r="H161" s="1002"/>
      <c r="I161" s="1002"/>
      <c r="J161" s="1002"/>
      <c r="K161" s="1002"/>
      <c r="L161" s="1002"/>
      <c r="M161" s="1002"/>
      <c r="N161" s="1002"/>
      <c r="O161" s="1002"/>
      <c r="P161" s="1002"/>
      <c r="Q161" s="1002"/>
      <c r="R161" s="1052"/>
      <c r="S161" s="1002"/>
    </row>
    <row r="162" spans="3:19">
      <c r="C162" s="1002"/>
      <c r="D162" s="1002"/>
      <c r="E162" s="1002"/>
      <c r="F162" s="1002"/>
      <c r="G162" s="1002"/>
      <c r="H162" s="1002"/>
      <c r="I162" s="1002"/>
      <c r="J162" s="1002"/>
      <c r="K162" s="1002"/>
      <c r="L162" s="1002"/>
      <c r="M162" s="1002"/>
      <c r="N162" s="1002"/>
      <c r="O162" s="1002"/>
      <c r="P162" s="1002"/>
      <c r="Q162" s="1002"/>
      <c r="R162" s="1052"/>
      <c r="S162" s="1002"/>
    </row>
    <row r="163" spans="3:19">
      <c r="C163" s="1002"/>
      <c r="D163" s="1002"/>
      <c r="E163" s="1002"/>
      <c r="F163" s="1002"/>
      <c r="G163" s="1002"/>
      <c r="H163" s="1002"/>
      <c r="I163" s="1002"/>
      <c r="J163" s="1002"/>
      <c r="K163" s="1002"/>
      <c r="L163" s="1002"/>
      <c r="M163" s="1002"/>
      <c r="N163" s="1002"/>
      <c r="O163" s="1002"/>
      <c r="P163" s="1002"/>
      <c r="Q163" s="1002"/>
      <c r="R163" s="1052"/>
      <c r="S163" s="1002"/>
    </row>
    <row r="164" spans="3:19">
      <c r="C164" s="1002"/>
      <c r="D164" s="1002"/>
      <c r="E164" s="1002"/>
      <c r="F164" s="1002"/>
      <c r="G164" s="1002"/>
      <c r="H164" s="1002"/>
      <c r="I164" s="1002"/>
      <c r="J164" s="1002"/>
      <c r="K164" s="1002"/>
      <c r="L164" s="1002"/>
      <c r="M164" s="1002"/>
      <c r="N164" s="1002"/>
      <c r="O164" s="1002"/>
      <c r="P164" s="1002"/>
      <c r="Q164" s="1002"/>
      <c r="R164" s="1052"/>
      <c r="S164" s="1002"/>
    </row>
    <row r="165" spans="3:19">
      <c r="C165" s="1002"/>
      <c r="D165" s="1002"/>
      <c r="E165" s="1002"/>
      <c r="F165" s="1002"/>
      <c r="G165" s="1002"/>
      <c r="H165" s="1002"/>
      <c r="I165" s="1002"/>
      <c r="J165" s="1002"/>
      <c r="K165" s="1002"/>
      <c r="L165" s="1002"/>
      <c r="M165" s="1002"/>
      <c r="N165" s="1002"/>
      <c r="O165" s="1002"/>
      <c r="P165" s="1002"/>
      <c r="Q165" s="1002"/>
      <c r="R165" s="1052"/>
      <c r="S165" s="1002"/>
    </row>
    <row r="166" spans="3:19">
      <c r="C166" s="1002"/>
      <c r="D166" s="1002"/>
      <c r="E166" s="1002"/>
      <c r="F166" s="1002"/>
      <c r="G166" s="1002"/>
      <c r="H166" s="1002"/>
      <c r="I166" s="1002"/>
      <c r="J166" s="1002"/>
      <c r="K166" s="1002"/>
      <c r="L166" s="1002"/>
      <c r="M166" s="1002"/>
      <c r="N166" s="1002"/>
      <c r="O166" s="1002"/>
      <c r="P166" s="1002"/>
      <c r="Q166" s="1002"/>
      <c r="R166" s="1052"/>
      <c r="S166" s="1002"/>
    </row>
    <row r="167" spans="3:19">
      <c r="C167" s="1002"/>
      <c r="D167" s="1002"/>
      <c r="E167" s="1002"/>
      <c r="F167" s="1002"/>
      <c r="G167" s="1002"/>
      <c r="H167" s="1002"/>
      <c r="I167" s="1002"/>
      <c r="J167" s="1002"/>
      <c r="K167" s="1002"/>
      <c r="L167" s="1002"/>
      <c r="M167" s="1002"/>
      <c r="N167" s="1002"/>
      <c r="O167" s="1002"/>
      <c r="P167" s="1002"/>
      <c r="Q167" s="1002"/>
      <c r="R167" s="1052"/>
      <c r="S167" s="1002"/>
    </row>
    <row r="168" spans="3:19">
      <c r="C168" s="1002"/>
      <c r="D168" s="1002"/>
      <c r="E168" s="1002"/>
      <c r="F168" s="1002"/>
      <c r="G168" s="1002"/>
      <c r="H168" s="1002"/>
      <c r="I168" s="1002"/>
      <c r="J168" s="1002"/>
      <c r="K168" s="1002"/>
      <c r="L168" s="1002"/>
      <c r="M168" s="1002"/>
      <c r="N168" s="1002"/>
      <c r="O168" s="1002"/>
      <c r="P168" s="1002"/>
      <c r="Q168" s="1002"/>
      <c r="R168" s="1052"/>
      <c r="S168" s="1002"/>
    </row>
    <row r="169" spans="3:19">
      <c r="C169" s="1002"/>
      <c r="D169" s="1002"/>
      <c r="E169" s="1002"/>
      <c r="F169" s="1002"/>
      <c r="G169" s="1002"/>
      <c r="H169" s="1002"/>
      <c r="I169" s="1002"/>
      <c r="J169" s="1002"/>
      <c r="K169" s="1002"/>
      <c r="L169" s="1002"/>
      <c r="M169" s="1002"/>
      <c r="N169" s="1002"/>
      <c r="O169" s="1002"/>
      <c r="P169" s="1002"/>
      <c r="Q169" s="1002"/>
      <c r="R169" s="1052"/>
      <c r="S169" s="1002"/>
    </row>
    <row r="170" spans="3:19">
      <c r="C170" s="1002"/>
      <c r="D170" s="1002"/>
      <c r="E170" s="1002"/>
      <c r="F170" s="1002"/>
      <c r="G170" s="1002"/>
      <c r="H170" s="1002"/>
      <c r="I170" s="1002"/>
      <c r="J170" s="1002"/>
      <c r="K170" s="1002"/>
      <c r="L170" s="1002"/>
      <c r="M170" s="1002"/>
      <c r="N170" s="1002"/>
      <c r="O170" s="1002"/>
      <c r="P170" s="1002"/>
      <c r="Q170" s="1002"/>
      <c r="R170" s="1052"/>
      <c r="S170" s="1002"/>
    </row>
    <row r="171" spans="3:19">
      <c r="C171" s="1002"/>
      <c r="D171" s="1002"/>
      <c r="E171" s="1002"/>
      <c r="F171" s="1002"/>
      <c r="G171" s="1002"/>
      <c r="H171" s="1002"/>
      <c r="I171" s="1002"/>
      <c r="J171" s="1002"/>
      <c r="K171" s="1002"/>
      <c r="L171" s="1002"/>
      <c r="M171" s="1002"/>
      <c r="N171" s="1002"/>
      <c r="O171" s="1002"/>
      <c r="P171" s="1002"/>
      <c r="Q171" s="1002"/>
      <c r="R171" s="1052"/>
      <c r="S171" s="1002"/>
    </row>
    <row r="172" spans="3:19">
      <c r="C172" s="1002"/>
      <c r="D172" s="1002"/>
      <c r="E172" s="1002"/>
      <c r="F172" s="1002"/>
      <c r="G172" s="1002"/>
      <c r="H172" s="1002"/>
      <c r="I172" s="1002"/>
      <c r="J172" s="1002"/>
      <c r="K172" s="1002"/>
      <c r="L172" s="1002"/>
      <c r="M172" s="1002"/>
      <c r="N172" s="1002"/>
      <c r="O172" s="1002"/>
      <c r="P172" s="1002"/>
      <c r="Q172" s="1002"/>
      <c r="R172" s="1052"/>
      <c r="S172" s="1002"/>
    </row>
    <row r="173" spans="3:19">
      <c r="C173" s="1002"/>
      <c r="D173" s="1002"/>
      <c r="E173" s="1002"/>
      <c r="F173" s="1002"/>
      <c r="G173" s="1002"/>
      <c r="H173" s="1002"/>
      <c r="I173" s="1002"/>
      <c r="J173" s="1002"/>
      <c r="K173" s="1002"/>
      <c r="L173" s="1002"/>
      <c r="M173" s="1002"/>
      <c r="N173" s="1002"/>
      <c r="O173" s="1002"/>
      <c r="P173" s="1002"/>
      <c r="Q173" s="1002"/>
      <c r="R173" s="1052"/>
      <c r="S173" s="1002"/>
    </row>
    <row r="174" spans="3:19">
      <c r="C174" s="1002"/>
      <c r="D174" s="1002"/>
      <c r="E174" s="1002"/>
      <c r="F174" s="1002"/>
      <c r="G174" s="1002"/>
      <c r="H174" s="1002"/>
      <c r="I174" s="1002"/>
      <c r="J174" s="1002"/>
      <c r="K174" s="1002"/>
      <c r="L174" s="1002"/>
      <c r="M174" s="1002"/>
      <c r="N174" s="1002"/>
      <c r="O174" s="1002"/>
      <c r="P174" s="1002"/>
      <c r="Q174" s="1002"/>
      <c r="R174" s="1052"/>
      <c r="S174" s="1002"/>
    </row>
    <row r="175" spans="3:19">
      <c r="C175" s="1002"/>
      <c r="D175" s="1002"/>
      <c r="E175" s="1002"/>
      <c r="F175" s="1002"/>
      <c r="G175" s="1002"/>
      <c r="H175" s="1002"/>
      <c r="I175" s="1002"/>
      <c r="J175" s="1002"/>
      <c r="K175" s="1002"/>
      <c r="L175" s="1002"/>
      <c r="M175" s="1002"/>
      <c r="N175" s="1002"/>
      <c r="O175" s="1002"/>
      <c r="P175" s="1002"/>
      <c r="Q175" s="1002"/>
      <c r="R175" s="1052"/>
      <c r="S175" s="1002"/>
    </row>
    <row r="176" spans="3:19">
      <c r="C176" s="1002"/>
      <c r="D176" s="1002"/>
      <c r="E176" s="1002"/>
      <c r="F176" s="1002"/>
      <c r="G176" s="1002"/>
      <c r="H176" s="1002"/>
      <c r="I176" s="1002"/>
      <c r="J176" s="1002"/>
      <c r="K176" s="1002"/>
      <c r="L176" s="1002"/>
      <c r="M176" s="1002"/>
      <c r="N176" s="1002"/>
      <c r="O176" s="1002"/>
      <c r="P176" s="1002"/>
      <c r="Q176" s="1002"/>
      <c r="R176" s="1052"/>
      <c r="S176" s="1002"/>
    </row>
    <row r="177" spans="3:19">
      <c r="C177" s="1002"/>
      <c r="D177" s="1002"/>
      <c r="E177" s="1002"/>
      <c r="F177" s="1002"/>
      <c r="G177" s="1002"/>
      <c r="H177" s="1002"/>
      <c r="I177" s="1002"/>
      <c r="J177" s="1002"/>
      <c r="K177" s="1002"/>
      <c r="L177" s="1002"/>
      <c r="M177" s="1002"/>
      <c r="N177" s="1002"/>
      <c r="O177" s="1002"/>
      <c r="P177" s="1002"/>
      <c r="Q177" s="1002"/>
      <c r="R177" s="1052"/>
      <c r="S177" s="1002"/>
    </row>
    <row r="178" spans="3:19">
      <c r="C178" s="1002"/>
      <c r="D178" s="1002"/>
      <c r="E178" s="1002"/>
      <c r="F178" s="1002"/>
      <c r="G178" s="1002"/>
      <c r="H178" s="1002"/>
      <c r="I178" s="1002"/>
      <c r="J178" s="1002"/>
      <c r="K178" s="1002"/>
      <c r="L178" s="1002"/>
      <c r="M178" s="1002"/>
      <c r="N178" s="1002"/>
      <c r="O178" s="1002"/>
      <c r="P178" s="1002"/>
      <c r="Q178" s="1002"/>
      <c r="R178" s="1052"/>
      <c r="S178" s="1002"/>
    </row>
    <row r="179" spans="3:19">
      <c r="C179" s="1002"/>
      <c r="D179" s="1002"/>
      <c r="E179" s="1002"/>
      <c r="F179" s="1002"/>
      <c r="G179" s="1002"/>
      <c r="H179" s="1002"/>
      <c r="I179" s="1002"/>
      <c r="J179" s="1002"/>
      <c r="K179" s="1002"/>
      <c r="L179" s="1002"/>
      <c r="M179" s="1002"/>
      <c r="N179" s="1002"/>
      <c r="O179" s="1002"/>
      <c r="P179" s="1002"/>
      <c r="Q179" s="1002"/>
      <c r="R179" s="1052"/>
      <c r="S179" s="1002"/>
    </row>
    <row r="180" spans="3:19">
      <c r="C180" s="1002"/>
      <c r="D180" s="1002"/>
      <c r="E180" s="1002"/>
      <c r="F180" s="1002"/>
      <c r="G180" s="1002"/>
      <c r="H180" s="1002"/>
      <c r="I180" s="1002"/>
      <c r="J180" s="1002"/>
      <c r="K180" s="1002"/>
      <c r="L180" s="1002"/>
      <c r="M180" s="1002"/>
      <c r="N180" s="1002"/>
      <c r="O180" s="1002"/>
      <c r="P180" s="1002"/>
      <c r="Q180" s="1002"/>
      <c r="R180" s="1052"/>
      <c r="S180" s="1002"/>
    </row>
    <row r="181" spans="3:19">
      <c r="C181" s="1002"/>
      <c r="D181" s="1002"/>
      <c r="E181" s="1002"/>
      <c r="F181" s="1002"/>
      <c r="G181" s="1002"/>
      <c r="H181" s="1002"/>
      <c r="I181" s="1002"/>
      <c r="J181" s="1002"/>
      <c r="K181" s="1002"/>
      <c r="L181" s="1002"/>
      <c r="M181" s="1002"/>
      <c r="N181" s="1002"/>
      <c r="O181" s="1002"/>
      <c r="P181" s="1002"/>
      <c r="Q181" s="1002"/>
      <c r="R181" s="1052"/>
      <c r="S181" s="1002"/>
    </row>
    <row r="182" spans="3:19">
      <c r="C182" s="1002"/>
      <c r="D182" s="1002"/>
      <c r="E182" s="1002"/>
      <c r="F182" s="1002"/>
      <c r="G182" s="1002"/>
      <c r="H182" s="1002"/>
      <c r="I182" s="1002"/>
      <c r="J182" s="1002"/>
      <c r="K182" s="1002"/>
      <c r="L182" s="1002"/>
      <c r="M182" s="1002"/>
      <c r="N182" s="1002"/>
      <c r="O182" s="1002"/>
      <c r="P182" s="1002"/>
      <c r="Q182" s="1002"/>
      <c r="R182" s="1052"/>
      <c r="S182" s="1002"/>
    </row>
    <row r="183" spans="3:19">
      <c r="C183" s="1002"/>
      <c r="D183" s="1002"/>
      <c r="E183" s="1002"/>
      <c r="F183" s="1002"/>
      <c r="G183" s="1002"/>
      <c r="H183" s="1002"/>
      <c r="I183" s="1002"/>
      <c r="J183" s="1002"/>
      <c r="K183" s="1002"/>
      <c r="L183" s="1002"/>
      <c r="M183" s="1002"/>
      <c r="N183" s="1002"/>
      <c r="O183" s="1002"/>
      <c r="P183" s="1002"/>
      <c r="Q183" s="1002"/>
      <c r="R183" s="1052"/>
      <c r="S183" s="1002"/>
    </row>
    <row r="184" spans="3:19">
      <c r="C184" s="1002"/>
      <c r="D184" s="1002"/>
      <c r="E184" s="1002"/>
      <c r="F184" s="1002"/>
      <c r="G184" s="1002"/>
      <c r="H184" s="1002"/>
      <c r="I184" s="1002"/>
      <c r="J184" s="1002"/>
      <c r="K184" s="1002"/>
      <c r="L184" s="1002"/>
      <c r="M184" s="1002"/>
      <c r="N184" s="1002"/>
      <c r="O184" s="1002"/>
      <c r="P184" s="1002"/>
      <c r="Q184" s="1002"/>
      <c r="R184" s="1052"/>
      <c r="S184" s="1002"/>
    </row>
    <row r="185" spans="3:19">
      <c r="C185" s="1002"/>
      <c r="D185" s="1002"/>
      <c r="E185" s="1002"/>
      <c r="F185" s="1002"/>
      <c r="G185" s="1002"/>
      <c r="H185" s="1002"/>
      <c r="I185" s="1002"/>
      <c r="J185" s="1002"/>
      <c r="K185" s="1002"/>
      <c r="L185" s="1002"/>
      <c r="M185" s="1002"/>
      <c r="N185" s="1002"/>
      <c r="O185" s="1002"/>
      <c r="P185" s="1002"/>
      <c r="Q185" s="1002"/>
      <c r="R185" s="1052"/>
      <c r="S185" s="1002"/>
    </row>
    <row r="186" spans="3:19">
      <c r="C186" s="1002"/>
      <c r="D186" s="1002"/>
      <c r="E186" s="1002"/>
      <c r="F186" s="1002"/>
      <c r="G186" s="1002"/>
      <c r="H186" s="1002"/>
      <c r="I186" s="1002"/>
      <c r="J186" s="1002"/>
      <c r="K186" s="1002"/>
      <c r="L186" s="1002"/>
      <c r="M186" s="1002"/>
      <c r="N186" s="1002"/>
      <c r="O186" s="1002"/>
      <c r="P186" s="1002"/>
      <c r="Q186" s="1002"/>
      <c r="R186" s="1052"/>
      <c r="S186" s="1002"/>
    </row>
    <row r="187" spans="3:19">
      <c r="C187" s="1002"/>
      <c r="D187" s="1002"/>
      <c r="E187" s="1002"/>
      <c r="F187" s="1002"/>
      <c r="G187" s="1002"/>
      <c r="H187" s="1002"/>
      <c r="I187" s="1002"/>
      <c r="J187" s="1002"/>
      <c r="K187" s="1002"/>
      <c r="L187" s="1002"/>
      <c r="M187" s="1002"/>
      <c r="N187" s="1002"/>
      <c r="O187" s="1002"/>
      <c r="P187" s="1002"/>
      <c r="Q187" s="1002"/>
      <c r="R187" s="1052"/>
      <c r="S187" s="1002"/>
    </row>
    <row r="188" spans="3:19">
      <c r="C188" s="1002"/>
      <c r="D188" s="1002"/>
      <c r="E188" s="1002"/>
      <c r="F188" s="1002"/>
      <c r="G188" s="1002"/>
      <c r="H188" s="1002"/>
      <c r="I188" s="1002"/>
      <c r="J188" s="1002"/>
      <c r="K188" s="1002"/>
      <c r="L188" s="1002"/>
      <c r="M188" s="1002"/>
      <c r="N188" s="1002"/>
      <c r="O188" s="1002"/>
      <c r="P188" s="1002"/>
      <c r="Q188" s="1002"/>
      <c r="R188" s="1052"/>
      <c r="S188" s="1002"/>
    </row>
    <row r="189" spans="3:19">
      <c r="C189" s="1002"/>
      <c r="D189" s="1002"/>
      <c r="E189" s="1002"/>
      <c r="F189" s="1002"/>
      <c r="G189" s="1002"/>
      <c r="H189" s="1002"/>
      <c r="I189" s="1002"/>
      <c r="J189" s="1002"/>
      <c r="K189" s="1002"/>
      <c r="L189" s="1002"/>
      <c r="M189" s="1002"/>
      <c r="N189" s="1002"/>
      <c r="O189" s="1002"/>
      <c r="P189" s="1002"/>
      <c r="Q189" s="1002"/>
      <c r="R189" s="1052"/>
      <c r="S189" s="1002"/>
    </row>
    <row r="190" spans="3:19">
      <c r="C190" s="1002"/>
      <c r="D190" s="1002"/>
      <c r="E190" s="1002"/>
      <c r="F190" s="1002"/>
      <c r="G190" s="1002"/>
      <c r="H190" s="1002"/>
      <c r="I190" s="1002"/>
      <c r="J190" s="1002"/>
      <c r="K190" s="1002"/>
      <c r="L190" s="1002"/>
      <c r="M190" s="1002"/>
      <c r="N190" s="1002"/>
      <c r="O190" s="1002"/>
      <c r="P190" s="1002"/>
      <c r="Q190" s="1002"/>
      <c r="R190" s="1052"/>
      <c r="S190" s="1002"/>
    </row>
    <row r="191" spans="3:19">
      <c r="C191" s="1002"/>
      <c r="D191" s="1002"/>
      <c r="E191" s="1002"/>
      <c r="F191" s="1002"/>
      <c r="G191" s="1002"/>
      <c r="H191" s="1002"/>
      <c r="I191" s="1002"/>
      <c r="J191" s="1002"/>
      <c r="K191" s="1002"/>
      <c r="L191" s="1002"/>
      <c r="M191" s="1002"/>
      <c r="N191" s="1002"/>
      <c r="O191" s="1002"/>
      <c r="P191" s="1002"/>
      <c r="Q191" s="1002"/>
      <c r="R191" s="1052"/>
      <c r="S191" s="1002"/>
    </row>
    <row r="192" spans="3:19">
      <c r="C192" s="1002"/>
      <c r="D192" s="1002"/>
      <c r="E192" s="1002"/>
      <c r="F192" s="1002"/>
      <c r="G192" s="1002"/>
      <c r="H192" s="1002"/>
      <c r="I192" s="1002"/>
      <c r="J192" s="1002"/>
      <c r="K192" s="1002"/>
      <c r="L192" s="1002"/>
      <c r="M192" s="1002"/>
      <c r="N192" s="1002"/>
      <c r="O192" s="1002"/>
      <c r="P192" s="1002"/>
      <c r="Q192" s="1002"/>
      <c r="R192" s="1052"/>
      <c r="S192" s="1002"/>
    </row>
    <row r="193" spans="3:19">
      <c r="C193" s="1002"/>
      <c r="D193" s="1002"/>
      <c r="E193" s="1002"/>
      <c r="F193" s="1002"/>
      <c r="G193" s="1002"/>
      <c r="H193" s="1002"/>
      <c r="I193" s="1002"/>
      <c r="J193" s="1002"/>
      <c r="K193" s="1002"/>
      <c r="L193" s="1002"/>
      <c r="M193" s="1002"/>
      <c r="N193" s="1002"/>
      <c r="O193" s="1002"/>
      <c r="P193" s="1002"/>
      <c r="Q193" s="1002"/>
      <c r="R193" s="1052"/>
      <c r="S193" s="1002"/>
    </row>
    <row r="194" spans="3:19">
      <c r="C194" s="1002"/>
      <c r="D194" s="1002"/>
      <c r="E194" s="1002"/>
      <c r="F194" s="1002"/>
      <c r="G194" s="1002"/>
      <c r="H194" s="1002"/>
      <c r="I194" s="1002"/>
      <c r="J194" s="1002"/>
      <c r="K194" s="1002"/>
      <c r="L194" s="1002"/>
      <c r="M194" s="1002"/>
      <c r="N194" s="1002"/>
      <c r="O194" s="1002"/>
      <c r="P194" s="1002"/>
      <c r="Q194" s="1002"/>
      <c r="R194" s="1052"/>
      <c r="S194" s="1002"/>
    </row>
    <row r="195" spans="3:19">
      <c r="C195" s="1002"/>
      <c r="D195" s="1002"/>
      <c r="E195" s="1002"/>
      <c r="F195" s="1002"/>
      <c r="G195" s="1002"/>
      <c r="H195" s="1002"/>
      <c r="I195" s="1002"/>
      <c r="J195" s="1002"/>
      <c r="K195" s="1002"/>
      <c r="L195" s="1002"/>
      <c r="M195" s="1002"/>
      <c r="N195" s="1002"/>
      <c r="O195" s="1002"/>
      <c r="P195" s="1002"/>
      <c r="Q195" s="1002"/>
      <c r="R195" s="1052"/>
      <c r="S195" s="1002"/>
    </row>
    <row r="196" spans="3:19">
      <c r="C196" s="1002"/>
      <c r="D196" s="1002"/>
      <c r="E196" s="1002"/>
      <c r="F196" s="1002"/>
      <c r="G196" s="1002"/>
      <c r="H196" s="1002"/>
      <c r="I196" s="1002"/>
      <c r="J196" s="1002"/>
      <c r="K196" s="1002"/>
      <c r="L196" s="1002"/>
      <c r="M196" s="1002"/>
      <c r="N196" s="1002"/>
      <c r="O196" s="1002"/>
      <c r="P196" s="1002"/>
      <c r="Q196" s="1002"/>
      <c r="R196" s="1052"/>
      <c r="S196" s="1002"/>
    </row>
    <row r="197" spans="3:19">
      <c r="C197" s="1002"/>
      <c r="D197" s="1002"/>
      <c r="E197" s="1002"/>
      <c r="F197" s="1002"/>
      <c r="G197" s="1002"/>
      <c r="H197" s="1002"/>
      <c r="I197" s="1002"/>
      <c r="J197" s="1002"/>
      <c r="K197" s="1002"/>
      <c r="L197" s="1002"/>
      <c r="M197" s="1002"/>
      <c r="N197" s="1002"/>
      <c r="O197" s="1002"/>
      <c r="P197" s="1002"/>
      <c r="Q197" s="1002"/>
      <c r="R197" s="1052"/>
      <c r="S197" s="1002"/>
    </row>
    <row r="198" spans="3:19">
      <c r="C198" s="1002"/>
      <c r="D198" s="1002"/>
      <c r="E198" s="1002"/>
      <c r="F198" s="1002"/>
      <c r="G198" s="1002"/>
      <c r="H198" s="1002"/>
      <c r="I198" s="1002"/>
      <c r="J198" s="1002"/>
      <c r="K198" s="1002"/>
      <c r="L198" s="1002"/>
      <c r="M198" s="1002"/>
      <c r="N198" s="1002"/>
      <c r="O198" s="1002"/>
      <c r="P198" s="1002"/>
      <c r="Q198" s="1002"/>
      <c r="R198" s="1052"/>
      <c r="S198" s="1002"/>
    </row>
    <row r="199" spans="3:19">
      <c r="C199" s="1002"/>
      <c r="D199" s="1002"/>
      <c r="E199" s="1002"/>
      <c r="F199" s="1002"/>
      <c r="G199" s="1002"/>
      <c r="H199" s="1002"/>
      <c r="I199" s="1002"/>
      <c r="J199" s="1002"/>
      <c r="K199" s="1002"/>
      <c r="L199" s="1002"/>
      <c r="M199" s="1002"/>
      <c r="N199" s="1002"/>
      <c r="O199" s="1002"/>
      <c r="P199" s="1002"/>
      <c r="Q199" s="1002"/>
      <c r="R199" s="1052"/>
      <c r="S199" s="1002"/>
    </row>
    <row r="200" spans="3:19">
      <c r="C200" s="1002"/>
      <c r="D200" s="1002"/>
      <c r="E200" s="1002"/>
      <c r="F200" s="1002"/>
      <c r="G200" s="1002"/>
      <c r="H200" s="1002"/>
      <c r="I200" s="1002"/>
      <c r="J200" s="1002"/>
      <c r="K200" s="1002"/>
      <c r="L200" s="1002"/>
      <c r="M200" s="1002"/>
      <c r="N200" s="1002"/>
      <c r="O200" s="1002"/>
      <c r="P200" s="1002"/>
      <c r="Q200" s="1002"/>
      <c r="R200" s="1052"/>
      <c r="S200" s="1002"/>
    </row>
    <row r="201" spans="3:19">
      <c r="C201" s="1002"/>
      <c r="D201" s="1002"/>
      <c r="E201" s="1002"/>
      <c r="F201" s="1002"/>
      <c r="G201" s="1002"/>
      <c r="H201" s="1002"/>
      <c r="I201" s="1002"/>
      <c r="J201" s="1002"/>
      <c r="K201" s="1002"/>
      <c r="L201" s="1002"/>
      <c r="M201" s="1002"/>
      <c r="N201" s="1002"/>
      <c r="O201" s="1002"/>
      <c r="P201" s="1002"/>
      <c r="Q201" s="1002"/>
      <c r="R201" s="1052"/>
      <c r="S201" s="1002"/>
    </row>
    <row r="202" spans="3:19">
      <c r="C202" s="1002"/>
      <c r="D202" s="1002"/>
      <c r="E202" s="1002"/>
      <c r="F202" s="1002"/>
      <c r="G202" s="1002"/>
      <c r="H202" s="1002"/>
      <c r="I202" s="1002"/>
      <c r="J202" s="1002"/>
      <c r="K202" s="1002"/>
      <c r="L202" s="1002"/>
      <c r="M202" s="1002"/>
      <c r="N202" s="1002"/>
      <c r="O202" s="1002"/>
      <c r="P202" s="1002"/>
      <c r="Q202" s="1002"/>
      <c r="R202" s="1052"/>
      <c r="S202" s="1002"/>
    </row>
    <row r="203" spans="3:19">
      <c r="C203" s="1002"/>
      <c r="D203" s="1002"/>
      <c r="E203" s="1002"/>
      <c r="F203" s="1002"/>
      <c r="G203" s="1002"/>
      <c r="H203" s="1002"/>
      <c r="I203" s="1002"/>
      <c r="J203" s="1002"/>
      <c r="K203" s="1002"/>
      <c r="L203" s="1002"/>
      <c r="M203" s="1002"/>
      <c r="N203" s="1002"/>
      <c r="O203" s="1002"/>
      <c r="P203" s="1002"/>
      <c r="Q203" s="1002"/>
      <c r="R203" s="1052"/>
      <c r="S203" s="1002"/>
    </row>
    <row r="204" spans="3:19">
      <c r="C204" s="1002"/>
      <c r="D204" s="1002"/>
      <c r="E204" s="1002"/>
      <c r="F204" s="1002"/>
      <c r="G204" s="1002"/>
      <c r="H204" s="1002"/>
      <c r="I204" s="1002"/>
      <c r="J204" s="1002"/>
      <c r="K204" s="1002"/>
      <c r="L204" s="1002"/>
      <c r="M204" s="1002"/>
      <c r="N204" s="1002"/>
      <c r="O204" s="1002"/>
      <c r="P204" s="1002"/>
      <c r="Q204" s="1002"/>
      <c r="R204" s="1052"/>
      <c r="S204" s="1002"/>
    </row>
    <row r="205" spans="3:19">
      <c r="C205" s="1002"/>
      <c r="D205" s="1002"/>
      <c r="E205" s="1002"/>
      <c r="F205" s="1002"/>
      <c r="G205" s="1002"/>
      <c r="H205" s="1002"/>
      <c r="I205" s="1002"/>
      <c r="J205" s="1002"/>
      <c r="K205" s="1002"/>
      <c r="L205" s="1002"/>
      <c r="M205" s="1002"/>
      <c r="N205" s="1002"/>
      <c r="O205" s="1002"/>
      <c r="P205" s="1002"/>
      <c r="Q205" s="1002"/>
      <c r="R205" s="1052"/>
      <c r="S205" s="1002"/>
    </row>
    <row r="206" spans="3:19">
      <c r="C206" s="1002"/>
      <c r="D206" s="1002"/>
      <c r="E206" s="1002"/>
      <c r="F206" s="1002"/>
      <c r="G206" s="1002"/>
      <c r="H206" s="1002"/>
      <c r="I206" s="1002"/>
      <c r="J206" s="1002"/>
      <c r="K206" s="1002"/>
      <c r="L206" s="1002"/>
      <c r="M206" s="1002"/>
      <c r="N206" s="1002"/>
      <c r="O206" s="1002"/>
      <c r="P206" s="1002"/>
      <c r="Q206" s="1002"/>
      <c r="R206" s="1052"/>
      <c r="S206" s="1002"/>
    </row>
    <row r="207" spans="3:19">
      <c r="C207" s="1002"/>
      <c r="D207" s="1002"/>
      <c r="E207" s="1002"/>
      <c r="F207" s="1002"/>
      <c r="G207" s="1002"/>
      <c r="H207" s="1002"/>
      <c r="I207" s="1002"/>
      <c r="J207" s="1002"/>
      <c r="K207" s="1002"/>
      <c r="L207" s="1002"/>
      <c r="M207" s="1002"/>
      <c r="N207" s="1002"/>
      <c r="O207" s="1002"/>
      <c r="P207" s="1002"/>
      <c r="Q207" s="1002"/>
      <c r="R207" s="1052"/>
      <c r="S207" s="1002"/>
    </row>
    <row r="208" spans="3:19">
      <c r="C208" s="1002"/>
      <c r="D208" s="1002"/>
      <c r="E208" s="1002"/>
      <c r="F208" s="1002"/>
      <c r="G208" s="1002"/>
      <c r="H208" s="1002"/>
      <c r="I208" s="1002"/>
      <c r="J208" s="1002"/>
      <c r="K208" s="1002"/>
      <c r="L208" s="1002"/>
      <c r="M208" s="1002"/>
      <c r="N208" s="1002"/>
      <c r="O208" s="1002"/>
      <c r="P208" s="1002"/>
      <c r="Q208" s="1002"/>
      <c r="R208" s="1052"/>
      <c r="S208" s="1002"/>
    </row>
    <row r="209" spans="3:19">
      <c r="C209" s="1002"/>
      <c r="D209" s="1002"/>
      <c r="E209" s="1002"/>
      <c r="F209" s="1002"/>
      <c r="G209" s="1002"/>
      <c r="H209" s="1002"/>
      <c r="I209" s="1002"/>
      <c r="J209" s="1002"/>
      <c r="K209" s="1002"/>
      <c r="L209" s="1002"/>
      <c r="M209" s="1002"/>
      <c r="N209" s="1002"/>
      <c r="O209" s="1002"/>
      <c r="P209" s="1002"/>
      <c r="Q209" s="1002"/>
      <c r="R209" s="1052"/>
      <c r="S209" s="1002"/>
    </row>
    <row r="210" spans="3:19">
      <c r="C210" s="1002"/>
      <c r="D210" s="1002"/>
      <c r="E210" s="1002"/>
      <c r="F210" s="1002"/>
      <c r="G210" s="1002"/>
      <c r="H210" s="1002"/>
      <c r="I210" s="1002"/>
      <c r="J210" s="1002"/>
      <c r="K210" s="1002"/>
      <c r="L210" s="1002"/>
      <c r="M210" s="1002"/>
      <c r="N210" s="1002"/>
      <c r="O210" s="1002"/>
      <c r="P210" s="1002"/>
      <c r="Q210" s="1002"/>
      <c r="R210" s="1052"/>
      <c r="S210" s="1002"/>
    </row>
    <row r="211" spans="3:19">
      <c r="C211" s="1002"/>
      <c r="D211" s="1002"/>
      <c r="E211" s="1002"/>
      <c r="F211" s="1002"/>
      <c r="G211" s="1002"/>
      <c r="H211" s="1002"/>
      <c r="I211" s="1002"/>
      <c r="J211" s="1002"/>
      <c r="K211" s="1002"/>
      <c r="L211" s="1002"/>
      <c r="M211" s="1002"/>
      <c r="N211" s="1002"/>
      <c r="O211" s="1002"/>
      <c r="P211" s="1002"/>
      <c r="Q211" s="1002"/>
      <c r="R211" s="1052"/>
      <c r="S211" s="1002"/>
    </row>
    <row r="212" spans="3:19">
      <c r="C212" s="1002"/>
      <c r="D212" s="1002"/>
      <c r="E212" s="1002"/>
      <c r="F212" s="1002"/>
      <c r="G212" s="1002"/>
      <c r="H212" s="1002"/>
      <c r="I212" s="1002"/>
      <c r="J212" s="1002"/>
      <c r="K212" s="1002"/>
      <c r="L212" s="1002"/>
      <c r="M212" s="1002"/>
      <c r="N212" s="1002"/>
      <c r="O212" s="1002"/>
      <c r="P212" s="1002"/>
      <c r="Q212" s="1002"/>
      <c r="R212" s="1052"/>
      <c r="S212" s="1002"/>
    </row>
    <row r="213" spans="3:19">
      <c r="C213" s="1002"/>
      <c r="D213" s="1002"/>
      <c r="E213" s="1002"/>
      <c r="F213" s="1002"/>
      <c r="G213" s="1002"/>
      <c r="H213" s="1002"/>
      <c r="I213" s="1002"/>
      <c r="J213" s="1002"/>
      <c r="K213" s="1002"/>
      <c r="L213" s="1002"/>
      <c r="M213" s="1002"/>
      <c r="N213" s="1002"/>
      <c r="O213" s="1002"/>
      <c r="P213" s="1002"/>
      <c r="Q213" s="1002"/>
      <c r="R213" s="1052"/>
      <c r="S213" s="1002"/>
    </row>
    <row r="214" spans="3:19">
      <c r="C214" s="1002"/>
      <c r="D214" s="1002"/>
      <c r="E214" s="1002"/>
      <c r="F214" s="1002"/>
      <c r="G214" s="1002"/>
      <c r="H214" s="1002"/>
      <c r="I214" s="1002"/>
      <c r="J214" s="1002"/>
      <c r="K214" s="1002"/>
      <c r="L214" s="1002"/>
      <c r="M214" s="1002"/>
      <c r="N214" s="1002"/>
      <c r="O214" s="1002"/>
      <c r="P214" s="1002"/>
      <c r="Q214" s="1002"/>
      <c r="R214" s="1052"/>
      <c r="S214" s="1002"/>
    </row>
    <row r="215" spans="3:19">
      <c r="C215" s="1002"/>
      <c r="D215" s="1002"/>
      <c r="E215" s="1002"/>
      <c r="F215" s="1002"/>
      <c r="G215" s="1002"/>
      <c r="H215" s="1002"/>
      <c r="I215" s="1002"/>
      <c r="J215" s="1002"/>
      <c r="K215" s="1002"/>
      <c r="L215" s="1002"/>
      <c r="M215" s="1002"/>
      <c r="N215" s="1002"/>
      <c r="O215" s="1002"/>
      <c r="P215" s="1002"/>
      <c r="Q215" s="1002"/>
      <c r="R215" s="1052"/>
      <c r="S215" s="1002"/>
    </row>
    <row r="216" spans="3:19">
      <c r="C216" s="1002"/>
      <c r="D216" s="1002"/>
      <c r="E216" s="1002"/>
      <c r="F216" s="1002"/>
      <c r="G216" s="1002"/>
      <c r="H216" s="1002"/>
      <c r="I216" s="1002"/>
      <c r="J216" s="1002"/>
      <c r="K216" s="1002"/>
      <c r="L216" s="1002"/>
      <c r="M216" s="1002"/>
      <c r="N216" s="1002"/>
      <c r="O216" s="1002"/>
      <c r="P216" s="1002"/>
      <c r="Q216" s="1002"/>
      <c r="R216" s="1052"/>
      <c r="S216" s="1002"/>
    </row>
    <row r="217" spans="3:19">
      <c r="C217" s="1002"/>
      <c r="D217" s="1002"/>
      <c r="E217" s="1002"/>
      <c r="F217" s="1002"/>
      <c r="G217" s="1002"/>
      <c r="H217" s="1002"/>
      <c r="I217" s="1002"/>
      <c r="J217" s="1002"/>
      <c r="K217" s="1002"/>
      <c r="L217" s="1002"/>
      <c r="M217" s="1002"/>
      <c r="N217" s="1002"/>
      <c r="O217" s="1002"/>
      <c r="P217" s="1002"/>
      <c r="Q217" s="1002"/>
      <c r="R217" s="1052"/>
      <c r="S217" s="1002"/>
    </row>
    <row r="218" spans="3:19">
      <c r="C218" s="1002"/>
      <c r="D218" s="1002"/>
      <c r="E218" s="1002"/>
      <c r="F218" s="1002"/>
      <c r="G218" s="1002"/>
      <c r="H218" s="1002"/>
      <c r="I218" s="1002"/>
      <c r="J218" s="1002"/>
      <c r="K218" s="1002"/>
      <c r="L218" s="1002"/>
      <c r="M218" s="1002"/>
      <c r="N218" s="1002"/>
      <c r="O218" s="1002"/>
      <c r="P218" s="1002"/>
      <c r="Q218" s="1002"/>
      <c r="R218" s="1052"/>
      <c r="S218" s="1002"/>
    </row>
    <row r="219" spans="3:19">
      <c r="C219" s="1002"/>
      <c r="D219" s="1002"/>
      <c r="E219" s="1002"/>
      <c r="F219" s="1002"/>
      <c r="G219" s="1002"/>
      <c r="H219" s="1002"/>
      <c r="I219" s="1002"/>
      <c r="J219" s="1002"/>
      <c r="K219" s="1002"/>
      <c r="L219" s="1002"/>
      <c r="M219" s="1002"/>
      <c r="N219" s="1002"/>
      <c r="O219" s="1002"/>
      <c r="P219" s="1002"/>
      <c r="Q219" s="1002"/>
      <c r="R219" s="1052"/>
      <c r="S219" s="1002"/>
    </row>
    <row r="220" spans="3:19">
      <c r="C220" s="1002"/>
      <c r="D220" s="1002"/>
      <c r="E220" s="1002"/>
      <c r="F220" s="1002"/>
      <c r="G220" s="1002"/>
      <c r="H220" s="1002"/>
      <c r="I220" s="1002"/>
      <c r="J220" s="1002"/>
      <c r="K220" s="1002"/>
      <c r="L220" s="1002"/>
      <c r="M220" s="1002"/>
      <c r="N220" s="1002"/>
      <c r="O220" s="1002"/>
      <c r="P220" s="1002"/>
      <c r="Q220" s="1002"/>
      <c r="R220" s="1052"/>
      <c r="S220" s="1002"/>
    </row>
    <row r="221" spans="3:19">
      <c r="C221" s="1002"/>
      <c r="D221" s="1002"/>
      <c r="E221" s="1002"/>
      <c r="F221" s="1002"/>
      <c r="G221" s="1002"/>
      <c r="H221" s="1002"/>
      <c r="I221" s="1002"/>
      <c r="J221" s="1002"/>
      <c r="K221" s="1002"/>
      <c r="L221" s="1002"/>
      <c r="M221" s="1002"/>
      <c r="N221" s="1002"/>
      <c r="O221" s="1002"/>
      <c r="P221" s="1002"/>
      <c r="Q221" s="1002"/>
      <c r="R221" s="1052"/>
      <c r="S221" s="1002"/>
    </row>
    <row r="222" spans="3:19">
      <c r="C222" s="1002"/>
      <c r="D222" s="1002"/>
      <c r="E222" s="1002"/>
      <c r="F222" s="1002"/>
      <c r="G222" s="1002"/>
      <c r="H222" s="1002"/>
      <c r="I222" s="1002"/>
      <c r="J222" s="1002"/>
      <c r="K222" s="1002"/>
      <c r="L222" s="1002"/>
      <c r="M222" s="1002"/>
      <c r="N222" s="1002"/>
      <c r="O222" s="1002"/>
      <c r="P222" s="1002"/>
      <c r="Q222" s="1002"/>
      <c r="R222" s="1052"/>
      <c r="S222" s="1002"/>
    </row>
    <row r="223" spans="3:19">
      <c r="C223" s="1002"/>
      <c r="D223" s="1002"/>
      <c r="E223" s="1002"/>
      <c r="F223" s="1002"/>
      <c r="G223" s="1002"/>
      <c r="H223" s="1002"/>
      <c r="I223" s="1002"/>
      <c r="J223" s="1002"/>
      <c r="K223" s="1002"/>
      <c r="L223" s="1002"/>
      <c r="M223" s="1002"/>
      <c r="N223" s="1002"/>
      <c r="O223" s="1002"/>
      <c r="P223" s="1002"/>
      <c r="Q223" s="1002"/>
      <c r="R223" s="1052"/>
      <c r="S223" s="1002"/>
    </row>
    <row r="224" spans="3:19">
      <c r="C224" s="1002"/>
      <c r="D224" s="1002"/>
      <c r="E224" s="1002"/>
      <c r="F224" s="1002"/>
      <c r="G224" s="1002"/>
      <c r="H224" s="1002"/>
      <c r="I224" s="1002"/>
      <c r="J224" s="1002"/>
      <c r="K224" s="1002"/>
      <c r="L224" s="1002"/>
      <c r="M224" s="1002"/>
      <c r="N224" s="1002"/>
      <c r="O224" s="1002"/>
      <c r="P224" s="1002"/>
      <c r="Q224" s="1002"/>
      <c r="R224" s="1052"/>
      <c r="S224" s="1002"/>
    </row>
    <row r="225" spans="3:19">
      <c r="C225" s="1002"/>
      <c r="D225" s="1002"/>
      <c r="E225" s="1002"/>
      <c r="F225" s="1002"/>
      <c r="G225" s="1002"/>
      <c r="H225" s="1002"/>
      <c r="I225" s="1002"/>
      <c r="J225" s="1002"/>
      <c r="K225" s="1002"/>
      <c r="L225" s="1002"/>
      <c r="M225" s="1002"/>
      <c r="N225" s="1002"/>
      <c r="O225" s="1002"/>
      <c r="P225" s="1002"/>
      <c r="Q225" s="1002"/>
      <c r="R225" s="1052"/>
      <c r="S225" s="1002"/>
    </row>
    <row r="226" spans="3:19">
      <c r="C226" s="1002"/>
      <c r="D226" s="1002"/>
      <c r="E226" s="1002"/>
      <c r="F226" s="1002"/>
      <c r="G226" s="1002"/>
      <c r="H226" s="1002"/>
      <c r="I226" s="1002"/>
      <c r="J226" s="1002"/>
      <c r="K226" s="1002"/>
      <c r="L226" s="1002"/>
      <c r="M226" s="1002"/>
      <c r="N226" s="1002"/>
      <c r="O226" s="1002"/>
      <c r="P226" s="1002"/>
      <c r="Q226" s="1002"/>
      <c r="R226" s="1052"/>
      <c r="S226" s="1002"/>
    </row>
    <row r="227" spans="3:19">
      <c r="C227" s="1002"/>
      <c r="D227" s="1002"/>
      <c r="E227" s="1002"/>
      <c r="F227" s="1002"/>
      <c r="G227" s="1002"/>
      <c r="H227" s="1002"/>
      <c r="I227" s="1002"/>
      <c r="J227" s="1002"/>
      <c r="K227" s="1002"/>
      <c r="L227" s="1002"/>
      <c r="M227" s="1002"/>
      <c r="N227" s="1002"/>
      <c r="O227" s="1002"/>
      <c r="P227" s="1002"/>
      <c r="Q227" s="1002"/>
      <c r="R227" s="1052"/>
      <c r="S227" s="1002"/>
    </row>
    <row r="228" spans="3:19">
      <c r="C228" s="1002"/>
      <c r="D228" s="1002"/>
      <c r="E228" s="1002"/>
      <c r="F228" s="1002"/>
      <c r="G228" s="1002"/>
      <c r="H228" s="1002"/>
      <c r="I228" s="1002"/>
      <c r="J228" s="1002"/>
      <c r="K228" s="1002"/>
      <c r="L228" s="1002"/>
      <c r="M228" s="1002"/>
      <c r="N228" s="1002"/>
      <c r="O228" s="1002"/>
      <c r="P228" s="1002"/>
      <c r="Q228" s="1002"/>
      <c r="R228" s="1052"/>
      <c r="S228" s="1002"/>
    </row>
    <row r="229" spans="3:19">
      <c r="C229" s="1002"/>
      <c r="D229" s="1002"/>
      <c r="E229" s="1002"/>
      <c r="F229" s="1002"/>
      <c r="G229" s="1002"/>
      <c r="H229" s="1002"/>
      <c r="I229" s="1002"/>
      <c r="J229" s="1002"/>
      <c r="K229" s="1002"/>
      <c r="L229" s="1002"/>
      <c r="M229" s="1002"/>
      <c r="N229" s="1002"/>
      <c r="O229" s="1002"/>
      <c r="P229" s="1002"/>
      <c r="Q229" s="1002"/>
      <c r="R229" s="1052"/>
      <c r="S229" s="1002"/>
    </row>
    <row r="230" spans="3:19">
      <c r="C230" s="1002"/>
      <c r="D230" s="1002"/>
      <c r="E230" s="1002"/>
      <c r="F230" s="1002"/>
      <c r="G230" s="1002"/>
      <c r="H230" s="1002"/>
      <c r="I230" s="1002"/>
      <c r="J230" s="1002"/>
      <c r="K230" s="1002"/>
      <c r="L230" s="1002"/>
      <c r="M230" s="1002"/>
      <c r="N230" s="1002"/>
      <c r="O230" s="1002"/>
      <c r="P230" s="1002"/>
      <c r="Q230" s="1002"/>
      <c r="R230" s="1052"/>
      <c r="S230" s="1002"/>
    </row>
    <row r="231" spans="3:19">
      <c r="C231" s="1002"/>
      <c r="D231" s="1002"/>
      <c r="E231" s="1002"/>
      <c r="F231" s="1002"/>
      <c r="G231" s="1002"/>
      <c r="H231" s="1002"/>
      <c r="I231" s="1002"/>
      <c r="J231" s="1002"/>
      <c r="K231" s="1002"/>
      <c r="L231" s="1002"/>
      <c r="M231" s="1002"/>
      <c r="N231" s="1002"/>
      <c r="O231" s="1002"/>
      <c r="P231" s="1002"/>
      <c r="Q231" s="1002"/>
      <c r="R231" s="1052"/>
      <c r="S231" s="1002"/>
    </row>
    <row r="232" spans="3:19">
      <c r="C232" s="1002"/>
      <c r="D232" s="1002"/>
      <c r="E232" s="1002"/>
      <c r="F232" s="1002"/>
      <c r="G232" s="1002"/>
      <c r="H232" s="1002"/>
      <c r="I232" s="1002"/>
      <c r="J232" s="1002"/>
      <c r="K232" s="1002"/>
      <c r="L232" s="1002"/>
      <c r="M232" s="1002"/>
      <c r="N232" s="1002"/>
      <c r="O232" s="1002"/>
      <c r="P232" s="1002"/>
      <c r="Q232" s="1002"/>
      <c r="R232" s="1052"/>
      <c r="S232" s="1002"/>
    </row>
    <row r="233" spans="3:19">
      <c r="C233" s="1002"/>
      <c r="D233" s="1002"/>
      <c r="E233" s="1002"/>
      <c r="F233" s="1002"/>
      <c r="G233" s="1002"/>
      <c r="H233" s="1002"/>
      <c r="I233" s="1002"/>
      <c r="J233" s="1002"/>
      <c r="K233" s="1002"/>
      <c r="L233" s="1002"/>
      <c r="M233" s="1002"/>
      <c r="N233" s="1002"/>
      <c r="O233" s="1002"/>
      <c r="P233" s="1002"/>
      <c r="Q233" s="1002"/>
      <c r="R233" s="1052"/>
      <c r="S233" s="1002"/>
    </row>
    <row r="234" spans="3:19">
      <c r="C234" s="1002"/>
      <c r="D234" s="1002"/>
      <c r="E234" s="1002"/>
      <c r="F234" s="1002"/>
      <c r="G234" s="1002"/>
      <c r="H234" s="1002"/>
      <c r="I234" s="1002"/>
      <c r="J234" s="1002"/>
      <c r="K234" s="1002"/>
      <c r="L234" s="1002"/>
      <c r="M234" s="1002"/>
      <c r="N234" s="1002"/>
      <c r="O234" s="1002"/>
      <c r="P234" s="1002"/>
      <c r="Q234" s="1002"/>
      <c r="R234" s="1052"/>
      <c r="S234" s="1002"/>
    </row>
    <row r="235" spans="3:19">
      <c r="C235" s="1002"/>
      <c r="D235" s="1002"/>
      <c r="E235" s="1002"/>
      <c r="F235" s="1002"/>
      <c r="G235" s="1002"/>
      <c r="H235" s="1002"/>
      <c r="I235" s="1002"/>
      <c r="J235" s="1002"/>
      <c r="K235" s="1002"/>
      <c r="L235" s="1002"/>
      <c r="M235" s="1002"/>
      <c r="N235" s="1002"/>
      <c r="O235" s="1002"/>
      <c r="P235" s="1002"/>
      <c r="Q235" s="1002"/>
      <c r="R235" s="1052"/>
      <c r="S235" s="1002"/>
    </row>
    <row r="236" spans="3:19">
      <c r="C236" s="1002"/>
      <c r="D236" s="1002"/>
      <c r="E236" s="1002"/>
      <c r="F236" s="1002"/>
      <c r="G236" s="1002"/>
      <c r="H236" s="1002"/>
      <c r="I236" s="1002"/>
      <c r="J236" s="1002"/>
      <c r="K236" s="1002"/>
      <c r="L236" s="1002"/>
      <c r="M236" s="1002"/>
      <c r="N236" s="1002"/>
      <c r="O236" s="1002"/>
      <c r="P236" s="1002"/>
      <c r="Q236" s="1002"/>
      <c r="R236" s="1052"/>
      <c r="S236" s="1002"/>
    </row>
    <row r="237" spans="3:19">
      <c r="C237" s="1002"/>
      <c r="D237" s="1002"/>
      <c r="E237" s="1002"/>
      <c r="F237" s="1002"/>
      <c r="G237" s="1002"/>
      <c r="H237" s="1002"/>
      <c r="I237" s="1002"/>
      <c r="J237" s="1002"/>
      <c r="K237" s="1002"/>
      <c r="L237" s="1002"/>
      <c r="M237" s="1002"/>
      <c r="N237" s="1002"/>
      <c r="O237" s="1002"/>
      <c r="P237" s="1002"/>
      <c r="Q237" s="1002"/>
      <c r="R237" s="1052"/>
      <c r="S237" s="1002"/>
    </row>
    <row r="238" spans="3:19">
      <c r="C238" s="1002"/>
      <c r="D238" s="1002"/>
      <c r="E238" s="1002"/>
      <c r="F238" s="1002"/>
      <c r="G238" s="1002"/>
      <c r="H238" s="1002"/>
      <c r="I238" s="1002"/>
      <c r="J238" s="1002"/>
      <c r="K238" s="1002"/>
      <c r="L238" s="1002"/>
      <c r="M238" s="1002"/>
      <c r="N238" s="1002"/>
      <c r="O238" s="1002"/>
      <c r="P238" s="1002"/>
      <c r="Q238" s="1002"/>
      <c r="R238" s="1052"/>
      <c r="S238" s="1002"/>
    </row>
    <row r="239" spans="3:19">
      <c r="C239" s="1002"/>
      <c r="D239" s="1002"/>
      <c r="E239" s="1002"/>
      <c r="F239" s="1002"/>
      <c r="G239" s="1002"/>
      <c r="H239" s="1002"/>
      <c r="I239" s="1002"/>
      <c r="J239" s="1002"/>
      <c r="K239" s="1002"/>
      <c r="L239" s="1002"/>
      <c r="M239" s="1002"/>
      <c r="N239" s="1002"/>
      <c r="O239" s="1002"/>
      <c r="P239" s="1002"/>
      <c r="Q239" s="1002"/>
      <c r="R239" s="1052"/>
      <c r="S239" s="1002"/>
    </row>
    <row r="240" spans="3:19">
      <c r="C240" s="1002"/>
      <c r="D240" s="1002"/>
      <c r="E240" s="1002"/>
      <c r="F240" s="1002"/>
      <c r="G240" s="1002"/>
      <c r="H240" s="1002"/>
      <c r="I240" s="1002"/>
      <c r="J240" s="1002"/>
      <c r="K240" s="1002"/>
      <c r="L240" s="1002"/>
      <c r="M240" s="1002"/>
      <c r="N240" s="1002"/>
      <c r="O240" s="1002"/>
      <c r="P240" s="1002"/>
      <c r="Q240" s="1002"/>
      <c r="R240" s="1052"/>
      <c r="S240" s="1002"/>
    </row>
    <row r="241" spans="3:19">
      <c r="C241" s="1002"/>
      <c r="D241" s="1002"/>
      <c r="E241" s="1002"/>
      <c r="F241" s="1002"/>
      <c r="G241" s="1002"/>
      <c r="H241" s="1002"/>
      <c r="I241" s="1002"/>
      <c r="J241" s="1002"/>
      <c r="K241" s="1002"/>
      <c r="L241" s="1002"/>
      <c r="M241" s="1002"/>
      <c r="N241" s="1002"/>
      <c r="O241" s="1002"/>
      <c r="P241" s="1002"/>
      <c r="Q241" s="1002"/>
      <c r="R241" s="1052"/>
      <c r="S241" s="1002"/>
    </row>
    <row r="242" spans="3:19">
      <c r="C242" s="1002"/>
      <c r="D242" s="1002"/>
      <c r="E242" s="1002"/>
      <c r="F242" s="1002"/>
      <c r="G242" s="1002"/>
      <c r="H242" s="1002"/>
      <c r="I242" s="1002"/>
      <c r="J242" s="1002"/>
      <c r="K242" s="1002"/>
      <c r="L242" s="1002"/>
      <c r="M242" s="1002"/>
      <c r="N242" s="1002"/>
      <c r="O242" s="1002"/>
      <c r="P242" s="1002"/>
      <c r="Q242" s="1002"/>
      <c r="R242" s="1052"/>
      <c r="S242" s="1002"/>
    </row>
    <row r="243" spans="3:19">
      <c r="C243" s="1002"/>
      <c r="D243" s="1002"/>
      <c r="E243" s="1002"/>
      <c r="F243" s="1002"/>
      <c r="G243" s="1002"/>
      <c r="H243" s="1002"/>
      <c r="I243" s="1002"/>
      <c r="J243" s="1002"/>
      <c r="K243" s="1002"/>
      <c r="L243" s="1002"/>
      <c r="M243" s="1002"/>
      <c r="N243" s="1002"/>
      <c r="O243" s="1002"/>
      <c r="P243" s="1002"/>
      <c r="Q243" s="1002"/>
      <c r="R243" s="1052"/>
      <c r="S243" s="1002"/>
    </row>
    <row r="244" spans="3:19">
      <c r="C244" s="1002"/>
      <c r="D244" s="1002"/>
      <c r="E244" s="1002"/>
      <c r="F244" s="1002"/>
      <c r="G244" s="1002"/>
      <c r="H244" s="1002"/>
      <c r="I244" s="1002"/>
      <c r="J244" s="1002"/>
      <c r="K244" s="1002"/>
      <c r="L244" s="1002"/>
      <c r="M244" s="1002"/>
      <c r="N244" s="1002"/>
      <c r="O244" s="1002"/>
      <c r="P244" s="1002"/>
      <c r="Q244" s="1002"/>
      <c r="R244" s="1052"/>
      <c r="S244" s="1002"/>
    </row>
    <row r="245" spans="3:19">
      <c r="C245" s="1002"/>
      <c r="D245" s="1002"/>
      <c r="E245" s="1002"/>
      <c r="F245" s="1002"/>
      <c r="G245" s="1002"/>
      <c r="H245" s="1002"/>
      <c r="I245" s="1002"/>
      <c r="J245" s="1002"/>
      <c r="K245" s="1002"/>
      <c r="L245" s="1002"/>
      <c r="M245" s="1002"/>
      <c r="N245" s="1002"/>
      <c r="O245" s="1002"/>
      <c r="P245" s="1002"/>
      <c r="Q245" s="1002"/>
      <c r="R245" s="1052"/>
      <c r="S245" s="1002"/>
    </row>
    <row r="246" spans="3:19">
      <c r="C246" s="1002"/>
      <c r="D246" s="1002"/>
      <c r="E246" s="1002"/>
      <c r="F246" s="1002"/>
      <c r="G246" s="1002"/>
      <c r="H246" s="1002"/>
      <c r="I246" s="1002"/>
      <c r="J246" s="1002"/>
      <c r="K246" s="1002"/>
      <c r="L246" s="1002"/>
      <c r="M246" s="1002"/>
      <c r="N246" s="1002"/>
      <c r="O246" s="1002"/>
      <c r="P246" s="1002"/>
      <c r="Q246" s="1002"/>
      <c r="R246" s="1052"/>
      <c r="S246" s="1002"/>
    </row>
    <row r="247" spans="3:19">
      <c r="C247" s="1002"/>
      <c r="D247" s="1002"/>
      <c r="E247" s="1002"/>
      <c r="F247" s="1002"/>
      <c r="G247" s="1002"/>
      <c r="H247" s="1002"/>
      <c r="I247" s="1002"/>
      <c r="J247" s="1002"/>
      <c r="K247" s="1002"/>
      <c r="L247" s="1002"/>
      <c r="M247" s="1002"/>
      <c r="N247" s="1002"/>
      <c r="O247" s="1002"/>
      <c r="P247" s="1002"/>
      <c r="Q247" s="1002"/>
      <c r="R247" s="1052"/>
      <c r="S247" s="1002"/>
    </row>
    <row r="248" spans="3:19">
      <c r="C248" s="1002"/>
      <c r="D248" s="1002"/>
      <c r="E248" s="1002"/>
      <c r="F248" s="1002"/>
      <c r="G248" s="1002"/>
      <c r="H248" s="1002"/>
      <c r="I248" s="1002"/>
      <c r="J248" s="1002"/>
      <c r="K248" s="1002"/>
      <c r="L248" s="1002"/>
      <c r="M248" s="1002"/>
      <c r="N248" s="1002"/>
      <c r="O248" s="1002"/>
      <c r="P248" s="1002"/>
      <c r="Q248" s="1002"/>
      <c r="R248" s="1052"/>
      <c r="S248" s="1002"/>
    </row>
    <row r="249" spans="3:19">
      <c r="C249" s="1002"/>
      <c r="D249" s="1002"/>
      <c r="E249" s="1002"/>
      <c r="F249" s="1002"/>
      <c r="G249" s="1002"/>
      <c r="H249" s="1002"/>
      <c r="I249" s="1002"/>
      <c r="J249" s="1002"/>
      <c r="K249" s="1002"/>
      <c r="L249" s="1002"/>
      <c r="M249" s="1002"/>
      <c r="N249" s="1002"/>
      <c r="O249" s="1002"/>
      <c r="P249" s="1002"/>
      <c r="Q249" s="1002"/>
      <c r="R249" s="1052"/>
      <c r="S249" s="1002"/>
    </row>
    <row r="250" spans="3:19">
      <c r="C250" s="1002"/>
      <c r="D250" s="1002"/>
      <c r="E250" s="1002"/>
      <c r="F250" s="1002"/>
      <c r="G250" s="1002"/>
      <c r="H250" s="1002"/>
      <c r="I250" s="1002"/>
      <c r="J250" s="1002"/>
      <c r="K250" s="1002"/>
      <c r="L250" s="1002"/>
      <c r="M250" s="1002"/>
      <c r="N250" s="1002"/>
      <c r="O250" s="1002"/>
      <c r="P250" s="1002"/>
      <c r="Q250" s="1002"/>
      <c r="R250" s="1052"/>
      <c r="S250" s="1002"/>
    </row>
    <row r="251" spans="3:19">
      <c r="C251" s="1002"/>
      <c r="D251" s="1002"/>
      <c r="E251" s="1002"/>
      <c r="F251" s="1002"/>
      <c r="G251" s="1002"/>
      <c r="H251" s="1002"/>
      <c r="I251" s="1002"/>
      <c r="J251" s="1002"/>
      <c r="K251" s="1002"/>
      <c r="L251" s="1002"/>
      <c r="M251" s="1002"/>
      <c r="N251" s="1002"/>
      <c r="O251" s="1002"/>
      <c r="P251" s="1002"/>
      <c r="Q251" s="1002"/>
      <c r="R251" s="1052"/>
      <c r="S251" s="1002"/>
    </row>
    <row r="252" spans="3:19">
      <c r="C252" s="1002"/>
      <c r="D252" s="1002"/>
      <c r="E252" s="1002"/>
      <c r="F252" s="1002"/>
      <c r="G252" s="1002"/>
      <c r="H252" s="1002"/>
      <c r="I252" s="1002"/>
      <c r="J252" s="1002"/>
      <c r="K252" s="1002"/>
      <c r="L252" s="1002"/>
      <c r="M252" s="1002"/>
      <c r="N252" s="1002"/>
      <c r="O252" s="1002"/>
      <c r="P252" s="1002"/>
      <c r="Q252" s="1002"/>
      <c r="R252" s="1052"/>
      <c r="S252" s="1002"/>
    </row>
    <row r="253" spans="3:19">
      <c r="C253" s="1002"/>
      <c r="D253" s="1002"/>
      <c r="E253" s="1002"/>
      <c r="F253" s="1002"/>
      <c r="G253" s="1002"/>
      <c r="H253" s="1002"/>
      <c r="I253" s="1002"/>
      <c r="J253" s="1002"/>
      <c r="K253" s="1002"/>
      <c r="L253" s="1002"/>
      <c r="M253" s="1002"/>
      <c r="N253" s="1002"/>
      <c r="O253" s="1002"/>
      <c r="P253" s="1002"/>
      <c r="Q253" s="1002"/>
      <c r="R253" s="1052"/>
      <c r="S253" s="1002"/>
    </row>
    <row r="254" spans="3:19">
      <c r="C254" s="1002"/>
      <c r="D254" s="1002"/>
      <c r="E254" s="1002"/>
      <c r="F254" s="1002"/>
      <c r="G254" s="1002"/>
      <c r="H254" s="1002"/>
      <c r="I254" s="1002"/>
      <c r="J254" s="1002"/>
      <c r="K254" s="1002"/>
      <c r="L254" s="1002"/>
      <c r="M254" s="1002"/>
      <c r="N254" s="1002"/>
      <c r="O254" s="1002"/>
      <c r="P254" s="1002"/>
      <c r="Q254" s="1002"/>
      <c r="R254" s="1052"/>
      <c r="S254" s="1002"/>
    </row>
    <row r="255" spans="3:19">
      <c r="C255" s="1002"/>
      <c r="D255" s="1002"/>
      <c r="E255" s="1002"/>
      <c r="F255" s="1002"/>
      <c r="G255" s="1002"/>
      <c r="H255" s="1002"/>
      <c r="I255" s="1002"/>
      <c r="J255" s="1002"/>
      <c r="K255" s="1002"/>
      <c r="L255" s="1002"/>
      <c r="M255" s="1002"/>
      <c r="N255" s="1002"/>
      <c r="O255" s="1002"/>
      <c r="P255" s="1002"/>
      <c r="Q255" s="1002"/>
      <c r="R255" s="1052"/>
      <c r="S255" s="1002"/>
    </row>
    <row r="256" spans="3:19">
      <c r="C256" s="1002"/>
      <c r="D256" s="1002"/>
      <c r="E256" s="1002"/>
      <c r="F256" s="1002"/>
      <c r="G256" s="1002"/>
      <c r="H256" s="1002"/>
      <c r="I256" s="1002"/>
      <c r="J256" s="1002"/>
      <c r="K256" s="1002"/>
      <c r="L256" s="1002"/>
      <c r="M256" s="1002"/>
      <c r="N256" s="1002"/>
      <c r="O256" s="1002"/>
      <c r="P256" s="1002"/>
      <c r="Q256" s="1002"/>
      <c r="R256" s="1052"/>
      <c r="S256" s="1002"/>
    </row>
    <row r="257" spans="3:19">
      <c r="C257" s="1002"/>
      <c r="D257" s="1002"/>
      <c r="E257" s="1002"/>
      <c r="F257" s="1002"/>
      <c r="G257" s="1002"/>
      <c r="H257" s="1002"/>
      <c r="I257" s="1002"/>
      <c r="J257" s="1002"/>
      <c r="K257" s="1002"/>
      <c r="L257" s="1002"/>
      <c r="M257" s="1002"/>
      <c r="N257" s="1002"/>
      <c r="O257" s="1002"/>
      <c r="P257" s="1002"/>
      <c r="Q257" s="1002"/>
      <c r="R257" s="1052"/>
      <c r="S257" s="1002"/>
    </row>
    <row r="258" spans="3:19">
      <c r="C258" s="1002"/>
      <c r="D258" s="1002"/>
      <c r="E258" s="1002"/>
      <c r="F258" s="1002"/>
      <c r="G258" s="1002"/>
      <c r="H258" s="1002"/>
      <c r="I258" s="1002"/>
      <c r="J258" s="1002"/>
      <c r="K258" s="1002"/>
      <c r="L258" s="1002"/>
      <c r="M258" s="1002"/>
      <c r="N258" s="1002"/>
      <c r="O258" s="1002"/>
      <c r="P258" s="1002"/>
      <c r="Q258" s="1002"/>
      <c r="R258" s="1052"/>
      <c r="S258" s="1002"/>
    </row>
    <row r="259" spans="3:19">
      <c r="C259" s="1002"/>
      <c r="D259" s="1002"/>
      <c r="E259" s="1002"/>
      <c r="F259" s="1002"/>
      <c r="G259" s="1002"/>
      <c r="H259" s="1002"/>
      <c r="I259" s="1002"/>
      <c r="J259" s="1002"/>
      <c r="K259" s="1002"/>
      <c r="L259" s="1002"/>
      <c r="M259" s="1002"/>
      <c r="N259" s="1002"/>
      <c r="O259" s="1002"/>
      <c r="P259" s="1002"/>
      <c r="Q259" s="1002"/>
      <c r="R259" s="1052"/>
      <c r="S259" s="1002"/>
    </row>
    <row r="260" spans="3:19">
      <c r="C260" s="1002"/>
      <c r="D260" s="1002"/>
      <c r="E260" s="1002"/>
      <c r="F260" s="1002"/>
      <c r="G260" s="1002"/>
      <c r="H260" s="1002"/>
      <c r="I260" s="1002"/>
      <c r="J260" s="1002"/>
      <c r="K260" s="1002"/>
      <c r="L260" s="1002"/>
      <c r="M260" s="1002"/>
      <c r="N260" s="1002"/>
      <c r="O260" s="1002"/>
      <c r="P260" s="1002"/>
      <c r="Q260" s="1002"/>
      <c r="R260" s="1052"/>
      <c r="S260" s="1002"/>
    </row>
    <row r="261" spans="3:19">
      <c r="C261" s="1002"/>
      <c r="D261" s="1002"/>
      <c r="E261" s="1002"/>
      <c r="F261" s="1002"/>
      <c r="G261" s="1002"/>
      <c r="H261" s="1002"/>
      <c r="I261" s="1002"/>
      <c r="J261" s="1002"/>
      <c r="K261" s="1002"/>
      <c r="L261" s="1002"/>
      <c r="M261" s="1002"/>
      <c r="N261" s="1002"/>
      <c r="O261" s="1002"/>
      <c r="P261" s="1002"/>
      <c r="Q261" s="1002"/>
      <c r="R261" s="1052"/>
      <c r="S261" s="1002"/>
    </row>
    <row r="262" spans="3:19">
      <c r="C262" s="1002"/>
      <c r="D262" s="1002"/>
      <c r="E262" s="1002"/>
      <c r="F262" s="1002"/>
      <c r="G262" s="1002"/>
      <c r="H262" s="1002"/>
      <c r="I262" s="1002"/>
      <c r="J262" s="1002"/>
      <c r="K262" s="1002"/>
      <c r="L262" s="1002"/>
      <c r="M262" s="1002"/>
      <c r="N262" s="1002"/>
      <c r="O262" s="1002"/>
      <c r="P262" s="1002"/>
      <c r="Q262" s="1002"/>
      <c r="R262" s="1052"/>
      <c r="S262" s="1002"/>
    </row>
    <row r="263" spans="3:19">
      <c r="C263" s="1002"/>
      <c r="D263" s="1002"/>
      <c r="E263" s="1002"/>
      <c r="F263" s="1002"/>
      <c r="G263" s="1002"/>
      <c r="H263" s="1002"/>
      <c r="I263" s="1002"/>
      <c r="J263" s="1002"/>
      <c r="K263" s="1002"/>
      <c r="L263" s="1002"/>
      <c r="M263" s="1002"/>
      <c r="N263" s="1002"/>
      <c r="O263" s="1002"/>
      <c r="P263" s="1002"/>
      <c r="Q263" s="1002"/>
      <c r="R263" s="1052"/>
      <c r="S263" s="1002"/>
    </row>
    <row r="264" spans="3:19">
      <c r="C264" s="1002"/>
      <c r="D264" s="1002"/>
      <c r="E264" s="1002"/>
      <c r="F264" s="1002"/>
      <c r="G264" s="1002"/>
      <c r="H264" s="1002"/>
      <c r="I264" s="1002"/>
      <c r="J264" s="1002"/>
      <c r="K264" s="1002"/>
      <c r="L264" s="1002"/>
      <c r="M264" s="1002"/>
      <c r="N264" s="1002"/>
      <c r="O264" s="1002"/>
      <c r="P264" s="1002"/>
      <c r="Q264" s="1002"/>
      <c r="R264" s="1052"/>
      <c r="S264" s="1002"/>
    </row>
    <row r="265" spans="3:19">
      <c r="C265" s="1002"/>
      <c r="D265" s="1002"/>
      <c r="E265" s="1002"/>
      <c r="F265" s="1002"/>
      <c r="G265" s="1002"/>
      <c r="H265" s="1002"/>
      <c r="I265" s="1002"/>
      <c r="J265" s="1002"/>
      <c r="K265" s="1002"/>
      <c r="L265" s="1002"/>
      <c r="M265" s="1002"/>
      <c r="N265" s="1002"/>
      <c r="O265" s="1002"/>
      <c r="P265" s="1002"/>
      <c r="Q265" s="1002"/>
      <c r="R265" s="1052"/>
      <c r="S265" s="1002"/>
    </row>
    <row r="266" spans="3:19">
      <c r="C266" s="1002"/>
      <c r="D266" s="1002"/>
      <c r="E266" s="1002"/>
      <c r="F266" s="1002"/>
      <c r="G266" s="1002"/>
      <c r="H266" s="1002"/>
      <c r="I266" s="1002"/>
      <c r="J266" s="1002"/>
      <c r="K266" s="1002"/>
      <c r="L266" s="1002"/>
      <c r="M266" s="1002"/>
      <c r="N266" s="1002"/>
      <c r="O266" s="1002"/>
      <c r="P266" s="1002"/>
      <c r="Q266" s="1002"/>
      <c r="R266" s="1052"/>
      <c r="S266" s="1002"/>
    </row>
    <row r="267" spans="3:19">
      <c r="C267" s="1002"/>
      <c r="D267" s="1002"/>
      <c r="E267" s="1002"/>
      <c r="F267" s="1002"/>
      <c r="G267" s="1002"/>
      <c r="H267" s="1002"/>
      <c r="I267" s="1002"/>
      <c r="J267" s="1002"/>
      <c r="K267" s="1002"/>
      <c r="L267" s="1002"/>
      <c r="M267" s="1002"/>
      <c r="N267" s="1002"/>
      <c r="O267" s="1002"/>
      <c r="P267" s="1002"/>
      <c r="Q267" s="1002"/>
      <c r="R267" s="1052"/>
      <c r="S267" s="1002"/>
    </row>
    <row r="268" spans="3:19">
      <c r="C268" s="1002"/>
      <c r="D268" s="1002"/>
      <c r="E268" s="1002"/>
      <c r="F268" s="1002"/>
      <c r="G268" s="1002"/>
      <c r="H268" s="1002"/>
      <c r="I268" s="1002"/>
      <c r="J268" s="1002"/>
      <c r="K268" s="1002"/>
      <c r="L268" s="1002"/>
      <c r="M268" s="1002"/>
      <c r="N268" s="1002"/>
      <c r="O268" s="1002"/>
      <c r="P268" s="1002"/>
      <c r="Q268" s="1002"/>
      <c r="R268" s="1052"/>
      <c r="S268" s="1002"/>
    </row>
    <row r="269" spans="3:19">
      <c r="C269" s="1002"/>
      <c r="D269" s="1002"/>
      <c r="E269" s="1002"/>
      <c r="F269" s="1002"/>
      <c r="G269" s="1002"/>
      <c r="H269" s="1002"/>
      <c r="I269" s="1002"/>
      <c r="J269" s="1002"/>
      <c r="K269" s="1002"/>
      <c r="L269" s="1002"/>
      <c r="M269" s="1002"/>
      <c r="N269" s="1002"/>
      <c r="O269" s="1002"/>
      <c r="P269" s="1002"/>
      <c r="Q269" s="1002"/>
      <c r="R269" s="1052"/>
      <c r="S269" s="1002"/>
    </row>
    <row r="270" spans="3:19">
      <c r="C270" s="1002"/>
      <c r="D270" s="1002"/>
      <c r="E270" s="1002"/>
      <c r="F270" s="1002"/>
      <c r="G270" s="1002"/>
      <c r="H270" s="1002"/>
      <c r="I270" s="1002"/>
      <c r="J270" s="1002"/>
      <c r="K270" s="1002"/>
      <c r="L270" s="1002"/>
      <c r="M270" s="1002"/>
      <c r="N270" s="1002"/>
      <c r="O270" s="1002"/>
      <c r="P270" s="1002"/>
      <c r="Q270" s="1002"/>
      <c r="R270" s="1052"/>
      <c r="S270" s="1002"/>
    </row>
    <row r="271" spans="3:19">
      <c r="C271" s="1002"/>
      <c r="D271" s="1002"/>
      <c r="E271" s="1002"/>
      <c r="F271" s="1002"/>
      <c r="G271" s="1002"/>
      <c r="H271" s="1002"/>
      <c r="I271" s="1002"/>
      <c r="J271" s="1002"/>
      <c r="K271" s="1002"/>
      <c r="L271" s="1002"/>
      <c r="M271" s="1002"/>
      <c r="N271" s="1002"/>
      <c r="O271" s="1002"/>
      <c r="P271" s="1002"/>
      <c r="Q271" s="1002"/>
      <c r="R271" s="1052"/>
      <c r="S271" s="1002"/>
    </row>
    <row r="272" spans="3:19">
      <c r="C272" s="1002"/>
      <c r="D272" s="1002"/>
      <c r="E272" s="1002"/>
      <c r="F272" s="1002"/>
      <c r="G272" s="1002"/>
      <c r="H272" s="1002"/>
      <c r="I272" s="1002"/>
      <c r="J272" s="1002"/>
      <c r="K272" s="1002"/>
      <c r="L272" s="1002"/>
      <c r="M272" s="1002"/>
      <c r="N272" s="1002"/>
      <c r="O272" s="1002"/>
      <c r="P272" s="1002"/>
      <c r="Q272" s="1002"/>
      <c r="R272" s="1052"/>
      <c r="S272" s="1002"/>
    </row>
    <row r="273" spans="3:19">
      <c r="C273" s="1002"/>
      <c r="D273" s="1002"/>
      <c r="E273" s="1002"/>
      <c r="F273" s="1002"/>
      <c r="G273" s="1002"/>
      <c r="H273" s="1002"/>
      <c r="I273" s="1002"/>
      <c r="J273" s="1002"/>
      <c r="K273" s="1002"/>
      <c r="L273" s="1002"/>
      <c r="M273" s="1002"/>
      <c r="N273" s="1002"/>
      <c r="O273" s="1002"/>
      <c r="P273" s="1002"/>
      <c r="Q273" s="1002"/>
      <c r="R273" s="1052"/>
      <c r="S273" s="1002"/>
    </row>
    <row r="274" spans="3:19">
      <c r="C274" s="1002"/>
      <c r="D274" s="1002"/>
      <c r="E274" s="1002"/>
      <c r="F274" s="1002"/>
      <c r="G274" s="1002"/>
      <c r="H274" s="1002"/>
      <c r="I274" s="1002"/>
      <c r="J274" s="1002"/>
      <c r="K274" s="1002"/>
      <c r="L274" s="1002"/>
      <c r="M274" s="1002"/>
      <c r="N274" s="1002"/>
      <c r="O274" s="1002"/>
      <c r="P274" s="1002"/>
      <c r="Q274" s="1002"/>
      <c r="R274" s="1052"/>
      <c r="S274" s="1002"/>
    </row>
    <row r="275" spans="3:19">
      <c r="C275" s="1002"/>
      <c r="D275" s="1002"/>
      <c r="E275" s="1002"/>
      <c r="F275" s="1002"/>
      <c r="G275" s="1002"/>
      <c r="H275" s="1002"/>
      <c r="I275" s="1002"/>
      <c r="J275" s="1002"/>
      <c r="K275" s="1002"/>
      <c r="L275" s="1002"/>
      <c r="M275" s="1002"/>
      <c r="N275" s="1002"/>
      <c r="O275" s="1002"/>
      <c r="P275" s="1002"/>
      <c r="Q275" s="1002"/>
      <c r="R275" s="1052"/>
      <c r="S275" s="1002"/>
    </row>
    <row r="276" spans="3:19">
      <c r="C276" s="1002"/>
      <c r="D276" s="1002"/>
      <c r="E276" s="1002"/>
      <c r="F276" s="1002"/>
      <c r="G276" s="1002"/>
      <c r="H276" s="1002"/>
      <c r="I276" s="1002"/>
      <c r="J276" s="1002"/>
      <c r="K276" s="1002"/>
      <c r="L276" s="1002"/>
      <c r="M276" s="1002"/>
      <c r="N276" s="1002"/>
      <c r="O276" s="1002"/>
      <c r="P276" s="1002"/>
      <c r="Q276" s="1002"/>
      <c r="R276" s="1052"/>
      <c r="S276" s="1002"/>
    </row>
    <row r="277" spans="3:19">
      <c r="C277" s="1002"/>
      <c r="D277" s="1002"/>
      <c r="E277" s="1002"/>
      <c r="F277" s="1002"/>
      <c r="G277" s="1002"/>
      <c r="H277" s="1002"/>
      <c r="I277" s="1002"/>
      <c r="J277" s="1002"/>
      <c r="K277" s="1002"/>
      <c r="L277" s="1002"/>
      <c r="M277" s="1002"/>
      <c r="N277" s="1002"/>
      <c r="O277" s="1002"/>
      <c r="P277" s="1002"/>
      <c r="Q277" s="1002"/>
      <c r="R277" s="1052"/>
      <c r="S277" s="1002"/>
    </row>
    <row r="278" spans="3:19">
      <c r="C278" s="1002"/>
      <c r="D278" s="1002"/>
      <c r="E278" s="1002"/>
      <c r="F278" s="1002"/>
      <c r="G278" s="1002"/>
      <c r="H278" s="1002"/>
      <c r="I278" s="1002"/>
      <c r="J278" s="1002"/>
      <c r="K278" s="1002"/>
      <c r="L278" s="1002"/>
      <c r="M278" s="1002"/>
      <c r="N278" s="1002"/>
      <c r="O278" s="1002"/>
      <c r="P278" s="1002"/>
      <c r="Q278" s="1002"/>
      <c r="R278" s="1052"/>
      <c r="S278" s="1002"/>
    </row>
    <row r="279" spans="3:19">
      <c r="C279" s="1002"/>
      <c r="D279" s="1002"/>
      <c r="E279" s="1002"/>
      <c r="F279" s="1002"/>
      <c r="G279" s="1002"/>
      <c r="H279" s="1002"/>
      <c r="I279" s="1002"/>
      <c r="J279" s="1002"/>
      <c r="K279" s="1002"/>
      <c r="L279" s="1002"/>
      <c r="M279" s="1002"/>
      <c r="N279" s="1002"/>
      <c r="O279" s="1002"/>
      <c r="P279" s="1002"/>
      <c r="Q279" s="1002"/>
      <c r="R279" s="1052"/>
      <c r="S279" s="1002"/>
    </row>
    <row r="280" spans="3:19">
      <c r="C280" s="1002"/>
      <c r="D280" s="1002"/>
      <c r="E280" s="1002"/>
      <c r="F280" s="1002"/>
      <c r="G280" s="1002"/>
      <c r="H280" s="1002"/>
      <c r="I280" s="1002"/>
      <c r="J280" s="1002"/>
      <c r="K280" s="1002"/>
      <c r="L280" s="1002"/>
      <c r="M280" s="1002"/>
      <c r="N280" s="1002"/>
      <c r="O280" s="1002"/>
      <c r="P280" s="1002"/>
      <c r="Q280" s="1002"/>
      <c r="R280" s="1052"/>
      <c r="S280" s="1002"/>
    </row>
    <row r="281" spans="3:19">
      <c r="C281" s="1002"/>
      <c r="D281" s="1002"/>
      <c r="E281" s="1002"/>
      <c r="F281" s="1002"/>
      <c r="G281" s="1002"/>
      <c r="H281" s="1002"/>
      <c r="I281" s="1002"/>
      <c r="J281" s="1002"/>
      <c r="K281" s="1002"/>
      <c r="L281" s="1002"/>
      <c r="M281" s="1002"/>
      <c r="N281" s="1002"/>
      <c r="O281" s="1002"/>
      <c r="P281" s="1002"/>
      <c r="Q281" s="1002"/>
      <c r="R281" s="1052"/>
      <c r="S281" s="1002"/>
    </row>
    <row r="282" spans="3:19">
      <c r="C282" s="1002"/>
      <c r="D282" s="1002"/>
      <c r="E282" s="1002"/>
      <c r="F282" s="1002"/>
      <c r="G282" s="1002"/>
      <c r="H282" s="1002"/>
      <c r="I282" s="1002"/>
      <c r="J282" s="1002"/>
      <c r="K282" s="1002"/>
      <c r="L282" s="1002"/>
      <c r="M282" s="1002"/>
      <c r="N282" s="1002"/>
      <c r="O282" s="1002"/>
      <c r="P282" s="1002"/>
      <c r="Q282" s="1002"/>
      <c r="R282" s="1052"/>
      <c r="S282" s="1002"/>
    </row>
    <row r="283" spans="3:19">
      <c r="C283" s="1002"/>
      <c r="D283" s="1002"/>
      <c r="E283" s="1002"/>
      <c r="F283" s="1002"/>
      <c r="G283" s="1002"/>
      <c r="H283" s="1002"/>
      <c r="I283" s="1002"/>
      <c r="J283" s="1002"/>
      <c r="K283" s="1002"/>
      <c r="L283" s="1002"/>
      <c r="M283" s="1002"/>
      <c r="N283" s="1002"/>
      <c r="O283" s="1002"/>
      <c r="P283" s="1002"/>
      <c r="Q283" s="1002"/>
      <c r="R283" s="1052"/>
      <c r="S283" s="1002"/>
    </row>
    <row r="284" spans="3:19">
      <c r="C284" s="1002"/>
      <c r="D284" s="1002"/>
      <c r="E284" s="1002"/>
      <c r="F284" s="1002"/>
      <c r="G284" s="1002"/>
      <c r="H284" s="1002"/>
      <c r="I284" s="1002"/>
      <c r="J284" s="1002"/>
      <c r="K284" s="1002"/>
      <c r="L284" s="1002"/>
      <c r="M284" s="1002"/>
      <c r="N284" s="1002"/>
      <c r="O284" s="1002"/>
      <c r="P284" s="1002"/>
      <c r="Q284" s="1002"/>
      <c r="R284" s="1052"/>
      <c r="S284" s="1002"/>
    </row>
    <row r="285" spans="3:19">
      <c r="C285" s="1002"/>
      <c r="D285" s="1002"/>
      <c r="E285" s="1002"/>
      <c r="F285" s="1002"/>
      <c r="G285" s="1002"/>
      <c r="H285" s="1002"/>
      <c r="I285" s="1002"/>
      <c r="J285" s="1002"/>
      <c r="K285" s="1002"/>
      <c r="L285" s="1002"/>
      <c r="M285" s="1002"/>
      <c r="N285" s="1002"/>
      <c r="O285" s="1002"/>
      <c r="P285" s="1002"/>
      <c r="Q285" s="1002"/>
      <c r="R285" s="1052"/>
      <c r="S285" s="1002"/>
    </row>
    <row r="286" spans="3:19">
      <c r="C286" s="1002"/>
      <c r="D286" s="1002"/>
      <c r="E286" s="1002"/>
      <c r="F286" s="1002"/>
      <c r="G286" s="1002"/>
      <c r="H286" s="1002"/>
      <c r="I286" s="1002"/>
      <c r="J286" s="1002"/>
      <c r="K286" s="1002"/>
      <c r="L286" s="1002"/>
      <c r="M286" s="1002"/>
      <c r="N286" s="1002"/>
      <c r="O286" s="1002"/>
      <c r="P286" s="1002"/>
      <c r="Q286" s="1002"/>
      <c r="R286" s="1052"/>
      <c r="S286" s="1002"/>
    </row>
    <row r="287" spans="3:19">
      <c r="C287" s="1002"/>
      <c r="D287" s="1002"/>
      <c r="E287" s="1002"/>
      <c r="F287" s="1002"/>
      <c r="G287" s="1002"/>
      <c r="H287" s="1002"/>
      <c r="I287" s="1002"/>
      <c r="J287" s="1002"/>
      <c r="K287" s="1002"/>
      <c r="L287" s="1002"/>
      <c r="M287" s="1002"/>
      <c r="N287" s="1002"/>
      <c r="O287" s="1002"/>
      <c r="P287" s="1002"/>
      <c r="Q287" s="1002"/>
      <c r="R287" s="1052"/>
      <c r="S287" s="1002"/>
    </row>
    <row r="288" spans="3:19">
      <c r="C288" s="1002"/>
      <c r="D288" s="1002"/>
      <c r="E288" s="1002"/>
      <c r="F288" s="1002"/>
      <c r="G288" s="1002"/>
      <c r="H288" s="1002"/>
      <c r="I288" s="1002"/>
      <c r="J288" s="1002"/>
      <c r="K288" s="1002"/>
      <c r="L288" s="1002"/>
      <c r="M288" s="1002"/>
      <c r="N288" s="1002"/>
      <c r="O288" s="1002"/>
      <c r="P288" s="1002"/>
      <c r="Q288" s="1002"/>
      <c r="R288" s="1052"/>
      <c r="S288" s="1002"/>
    </row>
    <row r="289" spans="3:19">
      <c r="C289" s="1002"/>
      <c r="D289" s="1002"/>
      <c r="E289" s="1002"/>
      <c r="F289" s="1002"/>
      <c r="G289" s="1002"/>
      <c r="H289" s="1002"/>
      <c r="I289" s="1002"/>
      <c r="J289" s="1002"/>
      <c r="K289" s="1002"/>
      <c r="L289" s="1002"/>
      <c r="M289" s="1002"/>
      <c r="N289" s="1002"/>
      <c r="O289" s="1002"/>
      <c r="P289" s="1002"/>
      <c r="Q289" s="1002"/>
      <c r="R289" s="1052"/>
      <c r="S289" s="1002"/>
    </row>
    <row r="290" spans="3:19">
      <c r="C290" s="1002"/>
      <c r="D290" s="1002"/>
      <c r="E290" s="1002"/>
      <c r="F290" s="1002"/>
      <c r="G290" s="1002"/>
      <c r="H290" s="1002"/>
      <c r="I290" s="1002"/>
      <c r="J290" s="1002"/>
      <c r="K290" s="1002"/>
      <c r="L290" s="1002"/>
      <c r="M290" s="1002"/>
      <c r="N290" s="1002"/>
      <c r="O290" s="1002"/>
      <c r="P290" s="1002"/>
      <c r="Q290" s="1002"/>
      <c r="R290" s="1052"/>
      <c r="S290" s="1002"/>
    </row>
    <row r="291" spans="3:19">
      <c r="C291" s="1002"/>
      <c r="D291" s="1002"/>
      <c r="E291" s="1002"/>
      <c r="F291" s="1002"/>
      <c r="G291" s="1002"/>
      <c r="H291" s="1002"/>
      <c r="I291" s="1002"/>
      <c r="J291" s="1002"/>
      <c r="K291" s="1002"/>
      <c r="L291" s="1002"/>
      <c r="M291" s="1002"/>
      <c r="N291" s="1002"/>
      <c r="O291" s="1002"/>
      <c r="P291" s="1002"/>
      <c r="Q291" s="1002"/>
      <c r="R291" s="1052"/>
      <c r="S291" s="1002"/>
    </row>
    <row r="292" spans="3:19">
      <c r="C292" s="1002"/>
      <c r="D292" s="1002"/>
      <c r="E292" s="1002"/>
      <c r="F292" s="1002"/>
      <c r="G292" s="1002"/>
      <c r="H292" s="1002"/>
      <c r="I292" s="1002"/>
      <c r="J292" s="1002"/>
      <c r="K292" s="1002"/>
      <c r="L292" s="1002"/>
      <c r="M292" s="1002"/>
      <c r="N292" s="1002"/>
      <c r="O292" s="1002"/>
      <c r="P292" s="1002"/>
      <c r="Q292" s="1002"/>
      <c r="R292" s="1052"/>
      <c r="S292" s="1002"/>
    </row>
    <row r="293" spans="3:19">
      <c r="C293" s="1002"/>
      <c r="D293" s="1002"/>
      <c r="E293" s="1002"/>
      <c r="F293" s="1002"/>
      <c r="G293" s="1002"/>
      <c r="H293" s="1002"/>
      <c r="I293" s="1002"/>
      <c r="J293" s="1002"/>
      <c r="K293" s="1002"/>
      <c r="L293" s="1002"/>
      <c r="M293" s="1002"/>
      <c r="N293" s="1002"/>
      <c r="O293" s="1002"/>
      <c r="P293" s="1002"/>
      <c r="Q293" s="1002"/>
      <c r="R293" s="1052"/>
      <c r="S293" s="1002"/>
    </row>
    <row r="294" spans="3:19">
      <c r="C294" s="1002"/>
      <c r="D294" s="1002"/>
      <c r="E294" s="1002"/>
      <c r="F294" s="1002"/>
      <c r="G294" s="1002"/>
      <c r="H294" s="1002"/>
      <c r="I294" s="1002"/>
      <c r="J294" s="1002"/>
      <c r="K294" s="1002"/>
      <c r="L294" s="1002"/>
      <c r="M294" s="1002"/>
      <c r="N294" s="1002"/>
      <c r="O294" s="1002"/>
      <c r="P294" s="1002"/>
      <c r="Q294" s="1002"/>
      <c r="R294" s="1052"/>
      <c r="S294" s="1002"/>
    </row>
    <row r="295" spans="3:19">
      <c r="C295" s="1002"/>
      <c r="D295" s="1002"/>
      <c r="E295" s="1002"/>
      <c r="F295" s="1002"/>
      <c r="G295" s="1002"/>
      <c r="H295" s="1002"/>
      <c r="I295" s="1002"/>
      <c r="J295" s="1002"/>
      <c r="K295" s="1002"/>
      <c r="L295" s="1002"/>
      <c r="M295" s="1002"/>
      <c r="N295" s="1002"/>
      <c r="O295" s="1002"/>
      <c r="P295" s="1002"/>
      <c r="Q295" s="1002"/>
      <c r="R295" s="1052"/>
      <c r="S295" s="1002"/>
    </row>
    <row r="296" spans="3:19">
      <c r="C296" s="1002"/>
      <c r="D296" s="1002"/>
      <c r="E296" s="1002"/>
      <c r="F296" s="1002"/>
      <c r="G296" s="1002"/>
      <c r="H296" s="1002"/>
      <c r="I296" s="1002"/>
      <c r="J296" s="1002"/>
      <c r="K296" s="1002"/>
      <c r="L296" s="1002"/>
      <c r="M296" s="1002"/>
      <c r="N296" s="1002"/>
      <c r="O296" s="1002"/>
      <c r="P296" s="1002"/>
      <c r="Q296" s="1002"/>
      <c r="R296" s="1052"/>
      <c r="S296" s="1002"/>
    </row>
    <row r="297" spans="3:19">
      <c r="C297" s="1002"/>
      <c r="D297" s="1002"/>
      <c r="E297" s="1002"/>
      <c r="F297" s="1002"/>
      <c r="G297" s="1002"/>
      <c r="H297" s="1002"/>
      <c r="I297" s="1002"/>
      <c r="J297" s="1002"/>
      <c r="K297" s="1002"/>
      <c r="L297" s="1002"/>
      <c r="M297" s="1002"/>
      <c r="N297" s="1002"/>
      <c r="O297" s="1002"/>
      <c r="P297" s="1002"/>
      <c r="Q297" s="1002"/>
      <c r="R297" s="1052"/>
      <c r="S297" s="1002"/>
    </row>
    <row r="298" spans="3:19">
      <c r="C298" s="1002"/>
      <c r="D298" s="1002"/>
      <c r="E298" s="1002"/>
      <c r="F298" s="1002"/>
      <c r="G298" s="1002"/>
      <c r="H298" s="1002"/>
      <c r="I298" s="1002"/>
      <c r="J298" s="1002"/>
      <c r="K298" s="1002"/>
      <c r="L298" s="1002"/>
      <c r="M298" s="1002"/>
      <c r="N298" s="1002"/>
      <c r="O298" s="1002"/>
      <c r="P298" s="1002"/>
      <c r="Q298" s="1002"/>
      <c r="R298" s="1052"/>
      <c r="S298" s="1002"/>
    </row>
    <row r="299" spans="3:19">
      <c r="C299" s="1002"/>
      <c r="D299" s="1002"/>
      <c r="E299" s="1002"/>
      <c r="F299" s="1002"/>
      <c r="G299" s="1002"/>
      <c r="H299" s="1002"/>
      <c r="I299" s="1002"/>
      <c r="J299" s="1002"/>
      <c r="K299" s="1002"/>
      <c r="L299" s="1002"/>
      <c r="M299" s="1002"/>
      <c r="N299" s="1002"/>
      <c r="O299" s="1002"/>
      <c r="P299" s="1002"/>
      <c r="Q299" s="1002"/>
      <c r="R299" s="1052"/>
      <c r="S299" s="1002"/>
    </row>
    <row r="300" spans="3:19">
      <c r="C300" s="1002"/>
      <c r="D300" s="1002"/>
      <c r="E300" s="1002"/>
      <c r="F300" s="1002"/>
      <c r="G300" s="1002"/>
      <c r="H300" s="1002"/>
      <c r="I300" s="1002"/>
      <c r="J300" s="1002"/>
      <c r="K300" s="1002"/>
      <c r="L300" s="1002"/>
      <c r="M300" s="1002"/>
      <c r="N300" s="1002"/>
      <c r="O300" s="1002"/>
      <c r="P300" s="1002"/>
      <c r="Q300" s="1002"/>
      <c r="R300" s="1052"/>
      <c r="S300" s="1002"/>
    </row>
    <row r="301" spans="3:19">
      <c r="C301" s="1002"/>
      <c r="D301" s="1002"/>
      <c r="E301" s="1002"/>
      <c r="F301" s="1002"/>
      <c r="G301" s="1002"/>
      <c r="H301" s="1002"/>
      <c r="I301" s="1002"/>
      <c r="J301" s="1002"/>
      <c r="K301" s="1002"/>
      <c r="L301" s="1002"/>
      <c r="M301" s="1002"/>
      <c r="N301" s="1002"/>
      <c r="O301" s="1002"/>
      <c r="P301" s="1002"/>
      <c r="Q301" s="1002"/>
      <c r="R301" s="1052"/>
      <c r="S301" s="1002"/>
    </row>
    <row r="302" spans="3:19">
      <c r="C302" s="1002"/>
      <c r="D302" s="1002"/>
      <c r="E302" s="1002"/>
      <c r="F302" s="1002"/>
      <c r="G302" s="1002"/>
      <c r="H302" s="1002"/>
      <c r="I302" s="1002"/>
      <c r="J302" s="1002"/>
      <c r="K302" s="1002"/>
      <c r="L302" s="1002"/>
      <c r="M302" s="1002"/>
      <c r="N302" s="1002"/>
      <c r="O302" s="1002"/>
      <c r="P302" s="1002"/>
      <c r="Q302" s="1002"/>
      <c r="R302" s="1052"/>
      <c r="S302" s="1002"/>
    </row>
    <row r="303" spans="3:19">
      <c r="C303" s="1002"/>
      <c r="D303" s="1002"/>
      <c r="E303" s="1002"/>
      <c r="F303" s="1002"/>
      <c r="G303" s="1002"/>
      <c r="H303" s="1002"/>
      <c r="I303" s="1002"/>
      <c r="J303" s="1002"/>
      <c r="K303" s="1002"/>
      <c r="L303" s="1002"/>
      <c r="M303" s="1002"/>
      <c r="N303" s="1002"/>
      <c r="O303" s="1002"/>
      <c r="P303" s="1002"/>
      <c r="Q303" s="1002"/>
      <c r="R303" s="1052"/>
      <c r="S303" s="1002"/>
    </row>
    <row r="304" spans="3:19">
      <c r="C304" s="1002"/>
      <c r="D304" s="1002"/>
      <c r="E304" s="1002"/>
      <c r="F304" s="1002"/>
      <c r="G304" s="1002"/>
      <c r="H304" s="1002"/>
      <c r="I304" s="1002"/>
      <c r="J304" s="1002"/>
      <c r="K304" s="1002"/>
      <c r="L304" s="1002"/>
      <c r="M304" s="1002"/>
      <c r="N304" s="1002"/>
      <c r="O304" s="1002"/>
      <c r="P304" s="1002"/>
      <c r="Q304" s="1002"/>
      <c r="R304" s="1052"/>
      <c r="S304" s="1002"/>
    </row>
    <row r="305" spans="3:19">
      <c r="C305" s="1002"/>
      <c r="D305" s="1002"/>
      <c r="E305" s="1002"/>
      <c r="F305" s="1002"/>
      <c r="G305" s="1002"/>
      <c r="H305" s="1002"/>
      <c r="I305" s="1002"/>
      <c r="J305" s="1002"/>
      <c r="K305" s="1002"/>
      <c r="L305" s="1002"/>
      <c r="M305" s="1002"/>
      <c r="N305" s="1002"/>
      <c r="O305" s="1002"/>
      <c r="P305" s="1002"/>
      <c r="Q305" s="1002"/>
      <c r="R305" s="1052"/>
      <c r="S305" s="1002"/>
    </row>
    <row r="306" spans="3:19">
      <c r="C306" s="1002"/>
      <c r="D306" s="1002"/>
      <c r="E306" s="1002"/>
      <c r="F306" s="1002"/>
      <c r="G306" s="1002"/>
      <c r="H306" s="1002"/>
      <c r="I306" s="1002"/>
      <c r="J306" s="1002"/>
      <c r="K306" s="1002"/>
      <c r="L306" s="1002"/>
      <c r="M306" s="1002"/>
      <c r="N306" s="1002"/>
      <c r="O306" s="1002"/>
      <c r="P306" s="1002"/>
      <c r="Q306" s="1002"/>
      <c r="R306" s="1052"/>
      <c r="S306" s="1002"/>
    </row>
    <row r="307" spans="3:19">
      <c r="C307" s="1002"/>
      <c r="D307" s="1002"/>
      <c r="E307" s="1002"/>
      <c r="F307" s="1002"/>
      <c r="G307" s="1002"/>
      <c r="H307" s="1002"/>
      <c r="I307" s="1002"/>
      <c r="J307" s="1002"/>
      <c r="K307" s="1002"/>
      <c r="L307" s="1002"/>
      <c r="M307" s="1002"/>
      <c r="N307" s="1002"/>
      <c r="O307" s="1002"/>
      <c r="P307" s="1002"/>
      <c r="Q307" s="1002"/>
      <c r="R307" s="1052"/>
      <c r="S307" s="1002"/>
    </row>
    <row r="308" spans="3:19">
      <c r="C308" s="1002"/>
      <c r="D308" s="1002"/>
      <c r="E308" s="1002"/>
      <c r="F308" s="1002"/>
      <c r="G308" s="1002"/>
      <c r="H308" s="1002"/>
      <c r="I308" s="1002"/>
      <c r="J308" s="1002"/>
      <c r="K308" s="1002"/>
      <c r="L308" s="1002"/>
      <c r="M308" s="1002"/>
      <c r="N308" s="1002"/>
      <c r="O308" s="1002"/>
      <c r="P308" s="1002"/>
      <c r="Q308" s="1002"/>
      <c r="R308" s="1052"/>
      <c r="S308" s="1002"/>
    </row>
    <row r="309" spans="3:19">
      <c r="C309" s="1002"/>
      <c r="D309" s="1002"/>
      <c r="E309" s="1002"/>
      <c r="F309" s="1002"/>
      <c r="G309" s="1002"/>
      <c r="H309" s="1002"/>
      <c r="I309" s="1002"/>
      <c r="J309" s="1002"/>
      <c r="K309" s="1002"/>
      <c r="L309" s="1002"/>
      <c r="M309" s="1002"/>
      <c r="N309" s="1002"/>
      <c r="O309" s="1002"/>
      <c r="P309" s="1002"/>
      <c r="Q309" s="1002"/>
      <c r="R309" s="1052"/>
      <c r="S309" s="1002"/>
    </row>
    <row r="310" spans="3:19">
      <c r="C310" s="1002"/>
      <c r="D310" s="1002"/>
      <c r="E310" s="1002"/>
      <c r="F310" s="1002"/>
      <c r="G310" s="1002"/>
      <c r="H310" s="1002"/>
      <c r="I310" s="1002"/>
      <c r="J310" s="1002"/>
      <c r="K310" s="1002"/>
      <c r="L310" s="1002"/>
      <c r="M310" s="1002"/>
      <c r="N310" s="1002"/>
      <c r="O310" s="1002"/>
      <c r="P310" s="1002"/>
      <c r="Q310" s="1002"/>
      <c r="R310" s="1052"/>
      <c r="S310" s="1002"/>
    </row>
    <row r="311" spans="3:19">
      <c r="C311" s="1002"/>
      <c r="D311" s="1002"/>
      <c r="E311" s="1002"/>
      <c r="F311" s="1002"/>
      <c r="G311" s="1002"/>
      <c r="H311" s="1002"/>
      <c r="I311" s="1002"/>
      <c r="J311" s="1002"/>
      <c r="K311" s="1002"/>
      <c r="L311" s="1002"/>
      <c r="M311" s="1002"/>
      <c r="N311" s="1002"/>
      <c r="O311" s="1002"/>
      <c r="P311" s="1002"/>
      <c r="Q311" s="1002"/>
      <c r="R311" s="1052"/>
      <c r="S311" s="1002"/>
    </row>
    <row r="312" spans="3:19">
      <c r="C312" s="1002"/>
      <c r="D312" s="1002"/>
      <c r="E312" s="1002"/>
      <c r="F312" s="1002"/>
      <c r="G312" s="1002"/>
      <c r="H312" s="1002"/>
      <c r="I312" s="1002"/>
      <c r="J312" s="1002"/>
      <c r="K312" s="1002"/>
      <c r="L312" s="1002"/>
      <c r="M312" s="1002"/>
      <c r="N312" s="1002"/>
      <c r="O312" s="1002"/>
      <c r="P312" s="1002"/>
      <c r="Q312" s="1002"/>
      <c r="R312" s="1052"/>
      <c r="S312" s="1002"/>
    </row>
    <row r="313" spans="3:19">
      <c r="C313" s="1002"/>
      <c r="D313" s="1002"/>
      <c r="E313" s="1002"/>
      <c r="F313" s="1002"/>
      <c r="G313" s="1002"/>
      <c r="H313" s="1002"/>
      <c r="I313" s="1002"/>
      <c r="J313" s="1002"/>
      <c r="K313" s="1002"/>
      <c r="L313" s="1002"/>
      <c r="M313" s="1002"/>
      <c r="N313" s="1002"/>
      <c r="O313" s="1002"/>
      <c r="P313" s="1002"/>
      <c r="Q313" s="1002"/>
      <c r="R313" s="1052"/>
      <c r="S313" s="1002"/>
    </row>
    <row r="314" spans="3:19">
      <c r="C314" s="1002"/>
      <c r="D314" s="1002"/>
      <c r="E314" s="1002"/>
      <c r="F314" s="1002"/>
      <c r="G314" s="1002"/>
      <c r="H314" s="1002"/>
      <c r="I314" s="1002"/>
      <c r="J314" s="1002"/>
      <c r="K314" s="1002"/>
      <c r="L314" s="1002"/>
      <c r="M314" s="1002"/>
      <c r="N314" s="1002"/>
      <c r="O314" s="1002"/>
      <c r="P314" s="1002"/>
      <c r="Q314" s="1002"/>
      <c r="R314" s="1052"/>
      <c r="S314" s="1002"/>
    </row>
    <row r="315" spans="3:19">
      <c r="C315" s="1002"/>
      <c r="D315" s="1002"/>
      <c r="E315" s="1002"/>
      <c r="F315" s="1002"/>
      <c r="G315" s="1002"/>
      <c r="H315" s="1002"/>
      <c r="I315" s="1002"/>
      <c r="J315" s="1002"/>
      <c r="K315" s="1002"/>
      <c r="L315" s="1002"/>
      <c r="M315" s="1002"/>
      <c r="N315" s="1002"/>
      <c r="O315" s="1002"/>
      <c r="P315" s="1002"/>
      <c r="Q315" s="1002"/>
      <c r="R315" s="1052"/>
      <c r="S315" s="1002"/>
    </row>
    <row r="316" spans="3:19">
      <c r="C316" s="1002"/>
      <c r="D316" s="1002"/>
      <c r="E316" s="1002"/>
      <c r="F316" s="1002"/>
      <c r="G316" s="1002"/>
      <c r="H316" s="1002"/>
      <c r="I316" s="1002"/>
      <c r="J316" s="1002"/>
      <c r="K316" s="1002"/>
      <c r="L316" s="1002"/>
      <c r="M316" s="1002"/>
      <c r="N316" s="1002"/>
      <c r="O316" s="1002"/>
      <c r="P316" s="1002"/>
      <c r="Q316" s="1002"/>
      <c r="R316" s="1052"/>
      <c r="S316" s="1002"/>
    </row>
    <row r="317" spans="3:19">
      <c r="C317" s="1002"/>
      <c r="D317" s="1002"/>
      <c r="E317" s="1002"/>
      <c r="F317" s="1002"/>
      <c r="G317" s="1002"/>
      <c r="H317" s="1002"/>
      <c r="I317" s="1002"/>
      <c r="J317" s="1002"/>
      <c r="K317" s="1002"/>
      <c r="L317" s="1002"/>
      <c r="M317" s="1002"/>
      <c r="N317" s="1002"/>
      <c r="O317" s="1002"/>
      <c r="P317" s="1002"/>
      <c r="Q317" s="1002"/>
      <c r="R317" s="1052"/>
      <c r="S317" s="1002"/>
    </row>
    <row r="318" spans="3:19">
      <c r="C318" s="1002"/>
      <c r="D318" s="1002"/>
      <c r="E318" s="1002"/>
      <c r="F318" s="1002"/>
      <c r="G318" s="1002"/>
      <c r="H318" s="1002"/>
      <c r="I318" s="1002"/>
      <c r="J318" s="1002"/>
      <c r="K318" s="1002"/>
      <c r="L318" s="1002"/>
      <c r="M318" s="1002"/>
      <c r="N318" s="1002"/>
      <c r="O318" s="1002"/>
      <c r="P318" s="1002"/>
      <c r="Q318" s="1002"/>
      <c r="R318" s="1052"/>
      <c r="S318" s="1002"/>
    </row>
    <row r="319" spans="3:19">
      <c r="C319" s="1002"/>
      <c r="D319" s="1002"/>
      <c r="E319" s="1002"/>
      <c r="F319" s="1002"/>
      <c r="G319" s="1002"/>
      <c r="H319" s="1002"/>
      <c r="I319" s="1002"/>
      <c r="J319" s="1002"/>
      <c r="K319" s="1002"/>
      <c r="L319" s="1002"/>
      <c r="M319" s="1002"/>
      <c r="N319" s="1002"/>
      <c r="O319" s="1002"/>
      <c r="P319" s="1002"/>
      <c r="Q319" s="1002"/>
      <c r="R319" s="1052"/>
      <c r="S319" s="1002"/>
    </row>
    <row r="320" spans="3:19">
      <c r="C320" s="1002"/>
      <c r="D320" s="1002"/>
      <c r="E320" s="1002"/>
      <c r="F320" s="1002"/>
      <c r="G320" s="1002"/>
      <c r="H320" s="1002"/>
      <c r="I320" s="1002"/>
      <c r="J320" s="1002"/>
      <c r="K320" s="1002"/>
      <c r="L320" s="1002"/>
      <c r="M320" s="1002"/>
      <c r="N320" s="1002"/>
      <c r="O320" s="1002"/>
      <c r="P320" s="1002"/>
      <c r="Q320" s="1002"/>
      <c r="R320" s="1052"/>
      <c r="S320" s="1002"/>
    </row>
    <row r="321" spans="3:19">
      <c r="C321" s="1002"/>
      <c r="D321" s="1002"/>
      <c r="E321" s="1002"/>
      <c r="F321" s="1002"/>
      <c r="G321" s="1002"/>
      <c r="H321" s="1002"/>
      <c r="I321" s="1002"/>
      <c r="J321" s="1002"/>
      <c r="K321" s="1002"/>
      <c r="L321" s="1002"/>
      <c r="M321" s="1002"/>
      <c r="N321" s="1002"/>
      <c r="O321" s="1002"/>
      <c r="P321" s="1002"/>
      <c r="Q321" s="1002"/>
      <c r="R321" s="1052"/>
      <c r="S321" s="1002"/>
    </row>
    <row r="322" spans="3:19">
      <c r="C322" s="1002"/>
      <c r="D322" s="1002"/>
      <c r="E322" s="1002"/>
      <c r="F322" s="1002"/>
      <c r="G322" s="1002"/>
      <c r="H322" s="1002"/>
      <c r="I322" s="1002"/>
      <c r="J322" s="1002"/>
      <c r="K322" s="1002"/>
      <c r="L322" s="1002"/>
      <c r="M322" s="1002"/>
      <c r="N322" s="1002"/>
      <c r="O322" s="1002"/>
      <c r="P322" s="1002"/>
      <c r="Q322" s="1002"/>
      <c r="R322" s="1052"/>
      <c r="S322" s="1002"/>
    </row>
    <row r="323" spans="3:19">
      <c r="C323" s="1002"/>
      <c r="D323" s="1002"/>
      <c r="E323" s="1002"/>
      <c r="F323" s="1002"/>
      <c r="G323" s="1002"/>
      <c r="H323" s="1002"/>
      <c r="I323" s="1002"/>
      <c r="J323" s="1002"/>
      <c r="K323" s="1002"/>
      <c r="L323" s="1002"/>
      <c r="M323" s="1002"/>
      <c r="N323" s="1002"/>
      <c r="O323" s="1002"/>
      <c r="P323" s="1002"/>
      <c r="Q323" s="1002"/>
      <c r="R323" s="1052"/>
      <c r="S323" s="1002"/>
    </row>
    <row r="324" spans="3:19">
      <c r="C324" s="1002"/>
      <c r="D324" s="1002"/>
      <c r="E324" s="1002"/>
      <c r="F324" s="1002"/>
      <c r="G324" s="1002"/>
      <c r="H324" s="1002"/>
      <c r="I324" s="1002"/>
      <c r="J324" s="1002"/>
      <c r="K324" s="1002"/>
      <c r="L324" s="1002"/>
      <c r="M324" s="1002"/>
      <c r="N324" s="1002"/>
      <c r="O324" s="1002"/>
      <c r="P324" s="1002"/>
      <c r="Q324" s="1002"/>
      <c r="R324" s="1052"/>
      <c r="S324" s="1002"/>
    </row>
    <row r="325" spans="3:19">
      <c r="C325" s="1002"/>
      <c r="D325" s="1002"/>
      <c r="E325" s="1002"/>
      <c r="F325" s="1002"/>
      <c r="G325" s="1002"/>
      <c r="H325" s="1002"/>
      <c r="I325" s="1002"/>
      <c r="J325" s="1002"/>
      <c r="K325" s="1002"/>
      <c r="L325" s="1002"/>
      <c r="M325" s="1002"/>
      <c r="N325" s="1002"/>
      <c r="O325" s="1002"/>
      <c r="P325" s="1002"/>
      <c r="Q325" s="1002"/>
      <c r="R325" s="1052"/>
      <c r="S325" s="1002"/>
    </row>
    <row r="326" spans="3:19">
      <c r="C326" s="1002"/>
      <c r="D326" s="1002"/>
      <c r="E326" s="1002"/>
      <c r="F326" s="1002"/>
      <c r="G326" s="1002"/>
      <c r="H326" s="1002"/>
      <c r="I326" s="1002"/>
      <c r="J326" s="1002"/>
      <c r="K326" s="1002"/>
      <c r="L326" s="1002"/>
      <c r="M326" s="1002"/>
      <c r="N326" s="1002"/>
      <c r="O326" s="1002"/>
      <c r="P326" s="1002"/>
      <c r="Q326" s="1002"/>
      <c r="R326" s="1052"/>
      <c r="S326" s="1002"/>
    </row>
    <row r="327" spans="3:19">
      <c r="C327" s="1002"/>
      <c r="D327" s="1002"/>
      <c r="E327" s="1002"/>
      <c r="F327" s="1002"/>
      <c r="G327" s="1002"/>
      <c r="H327" s="1002"/>
      <c r="I327" s="1002"/>
      <c r="J327" s="1002"/>
      <c r="K327" s="1002"/>
      <c r="L327" s="1002"/>
      <c r="M327" s="1002"/>
      <c r="N327" s="1002"/>
      <c r="O327" s="1002"/>
      <c r="P327" s="1002"/>
      <c r="Q327" s="1002"/>
      <c r="R327" s="1052"/>
      <c r="S327" s="1002"/>
    </row>
    <row r="328" spans="3:19">
      <c r="C328" s="1002"/>
      <c r="D328" s="1002"/>
      <c r="E328" s="1002"/>
      <c r="F328" s="1002"/>
      <c r="G328" s="1002"/>
      <c r="H328" s="1002"/>
      <c r="I328" s="1002"/>
      <c r="J328" s="1002"/>
      <c r="K328" s="1002"/>
      <c r="L328" s="1002"/>
      <c r="M328" s="1002"/>
      <c r="N328" s="1002"/>
      <c r="O328" s="1002"/>
      <c r="P328" s="1002"/>
      <c r="Q328" s="1002"/>
      <c r="R328" s="1052"/>
      <c r="S328" s="1002"/>
    </row>
    <row r="329" spans="3:19">
      <c r="C329" s="1002"/>
      <c r="D329" s="1002"/>
      <c r="E329" s="1002"/>
      <c r="F329" s="1002"/>
      <c r="G329" s="1002"/>
      <c r="H329" s="1002"/>
      <c r="I329" s="1002"/>
      <c r="J329" s="1002"/>
      <c r="K329" s="1002"/>
      <c r="L329" s="1002"/>
      <c r="M329" s="1002"/>
      <c r="N329" s="1002"/>
      <c r="O329" s="1002"/>
      <c r="P329" s="1002"/>
      <c r="Q329" s="1002"/>
      <c r="R329" s="1052"/>
      <c r="S329" s="1002"/>
    </row>
    <row r="330" spans="3:19">
      <c r="C330" s="1002"/>
      <c r="D330" s="1002"/>
      <c r="E330" s="1002"/>
      <c r="F330" s="1002"/>
      <c r="G330" s="1002"/>
      <c r="H330" s="1002"/>
      <c r="I330" s="1002"/>
      <c r="J330" s="1002"/>
      <c r="K330" s="1002"/>
      <c r="L330" s="1002"/>
      <c r="M330" s="1002"/>
      <c r="N330" s="1002"/>
      <c r="O330" s="1002"/>
      <c r="P330" s="1002"/>
      <c r="Q330" s="1002"/>
      <c r="R330" s="1052"/>
      <c r="S330" s="1002"/>
    </row>
    <row r="331" spans="3:19">
      <c r="C331" s="1002"/>
      <c r="D331" s="1002"/>
      <c r="E331" s="1002"/>
      <c r="F331" s="1002"/>
      <c r="G331" s="1002"/>
      <c r="H331" s="1002"/>
      <c r="I331" s="1002"/>
      <c r="J331" s="1002"/>
      <c r="K331" s="1002"/>
      <c r="L331" s="1002"/>
      <c r="M331" s="1002"/>
      <c r="N331" s="1002"/>
      <c r="O331" s="1002"/>
      <c r="P331" s="1002"/>
      <c r="Q331" s="1002"/>
      <c r="R331" s="1052"/>
      <c r="S331" s="1002"/>
    </row>
    <row r="332" spans="3:19">
      <c r="C332" s="1002"/>
      <c r="D332" s="1002"/>
      <c r="E332" s="1002"/>
      <c r="F332" s="1002"/>
      <c r="G332" s="1002"/>
      <c r="H332" s="1002"/>
      <c r="I332" s="1002"/>
      <c r="J332" s="1002"/>
      <c r="K332" s="1002"/>
      <c r="L332" s="1002"/>
      <c r="M332" s="1002"/>
      <c r="N332" s="1002"/>
      <c r="O332" s="1002"/>
      <c r="P332" s="1002"/>
      <c r="Q332" s="1002"/>
      <c r="R332" s="1052"/>
      <c r="S332" s="1002"/>
    </row>
    <row r="333" spans="3:19">
      <c r="C333" s="1002"/>
      <c r="D333" s="1002"/>
      <c r="E333" s="1002"/>
      <c r="F333" s="1002"/>
      <c r="G333" s="1002"/>
      <c r="H333" s="1002"/>
      <c r="I333" s="1002"/>
      <c r="J333" s="1002"/>
      <c r="K333" s="1002"/>
      <c r="L333" s="1002"/>
      <c r="M333" s="1002"/>
      <c r="N333" s="1002"/>
      <c r="O333" s="1002"/>
      <c r="P333" s="1002"/>
      <c r="Q333" s="1002"/>
      <c r="R333" s="1052"/>
      <c r="S333" s="1002"/>
    </row>
    <row r="334" spans="3:19">
      <c r="C334" s="1002"/>
      <c r="D334" s="1002"/>
      <c r="E334" s="1002"/>
      <c r="F334" s="1002"/>
      <c r="G334" s="1002"/>
      <c r="H334" s="1002"/>
      <c r="I334" s="1002"/>
      <c r="J334" s="1002"/>
      <c r="K334" s="1002"/>
      <c r="L334" s="1002"/>
      <c r="M334" s="1002"/>
      <c r="N334" s="1002"/>
      <c r="O334" s="1002"/>
      <c r="P334" s="1002"/>
      <c r="Q334" s="1002"/>
      <c r="R334" s="1052"/>
      <c r="S334" s="1002"/>
    </row>
    <row r="335" spans="3:19">
      <c r="C335" s="1002"/>
      <c r="D335" s="1002"/>
      <c r="E335" s="1002"/>
      <c r="F335" s="1002"/>
      <c r="G335" s="1002"/>
      <c r="H335" s="1002"/>
      <c r="I335" s="1002"/>
      <c r="J335" s="1002"/>
      <c r="K335" s="1002"/>
      <c r="L335" s="1002"/>
      <c r="M335" s="1002"/>
      <c r="N335" s="1002"/>
      <c r="O335" s="1002"/>
      <c r="P335" s="1002"/>
      <c r="Q335" s="1002"/>
      <c r="R335" s="1052"/>
      <c r="S335" s="1002"/>
    </row>
    <row r="336" spans="3:19">
      <c r="C336" s="1002"/>
      <c r="D336" s="1002"/>
      <c r="E336" s="1002"/>
      <c r="F336" s="1002"/>
      <c r="G336" s="1002"/>
      <c r="H336" s="1002"/>
      <c r="I336" s="1002"/>
      <c r="J336" s="1002"/>
      <c r="K336" s="1002"/>
      <c r="L336" s="1002"/>
      <c r="M336" s="1002"/>
      <c r="N336" s="1002"/>
      <c r="O336" s="1002"/>
      <c r="P336" s="1002"/>
      <c r="Q336" s="1002"/>
      <c r="R336" s="1052"/>
      <c r="S336" s="1002"/>
    </row>
  </sheetData>
  <mergeCells count="8">
    <mergeCell ref="C70:Q70"/>
    <mergeCell ref="C71:Q71"/>
    <mergeCell ref="E1:Q1"/>
    <mergeCell ref="P3:Q3"/>
    <mergeCell ref="C34:D34"/>
    <mergeCell ref="C56:D56"/>
    <mergeCell ref="E6:J6"/>
    <mergeCell ref="K6:Q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dimension ref="A1:P67"/>
  <sheetViews>
    <sheetView zoomScaleNormal="100" workbookViewId="0"/>
  </sheetViews>
  <sheetFormatPr defaultRowHeight="12.75"/>
  <cols>
    <col min="1" max="1" width="1" style="136" customWidth="1"/>
    <col min="2" max="2" width="2.5703125" style="136" customWidth="1"/>
    <col min="3" max="3" width="1" style="136" customWidth="1"/>
    <col min="4" max="4" width="13" style="136" customWidth="1"/>
    <col min="5" max="5" width="0.85546875" style="136" customWidth="1"/>
    <col min="6" max="7" width="16" style="136" customWidth="1"/>
    <col min="8" max="10" width="15.7109375" style="136" customWidth="1"/>
    <col min="11" max="11" width="0.85546875" style="136" customWidth="1"/>
    <col min="12" max="12" width="2.5703125" style="136" customWidth="1"/>
    <col min="13" max="13" width="1" style="136" customWidth="1"/>
    <col min="14" max="14" width="9.140625" style="287"/>
    <col min="15" max="236" width="9.140625" style="136"/>
    <col min="237" max="237" width="1" style="136" customWidth="1"/>
    <col min="238" max="238" width="2.5703125" style="136" customWidth="1"/>
    <col min="239" max="239" width="2.42578125" style="136" customWidth="1"/>
    <col min="240" max="240" width="11.42578125" style="136" customWidth="1"/>
    <col min="241" max="241" width="1.140625" style="136" customWidth="1"/>
    <col min="242" max="242" width="12.85546875" style="136" customWidth="1"/>
    <col min="243" max="243" width="1.140625" style="136" customWidth="1"/>
    <col min="244" max="245" width="12.85546875" style="136" customWidth="1"/>
    <col min="246" max="246" width="1.140625" style="136" customWidth="1"/>
    <col min="247" max="249" width="12.85546875" style="136" customWidth="1"/>
    <col min="250" max="250" width="0.85546875" style="136" customWidth="1"/>
    <col min="251" max="251" width="2.5703125" style="136" customWidth="1"/>
    <col min="252" max="252" width="1" style="136" customWidth="1"/>
    <col min="253" max="492" width="9.140625" style="136"/>
    <col min="493" max="493" width="1" style="136" customWidth="1"/>
    <col min="494" max="494" width="2.5703125" style="136" customWidth="1"/>
    <col min="495" max="495" width="2.42578125" style="136" customWidth="1"/>
    <col min="496" max="496" width="11.42578125" style="136" customWidth="1"/>
    <col min="497" max="497" width="1.140625" style="136" customWidth="1"/>
    <col min="498" max="498" width="12.85546875" style="136" customWidth="1"/>
    <col min="499" max="499" width="1.140625" style="136" customWidth="1"/>
    <col min="500" max="501" width="12.85546875" style="136" customWidth="1"/>
    <col min="502" max="502" width="1.140625" style="136" customWidth="1"/>
    <col min="503" max="505" width="12.85546875" style="136" customWidth="1"/>
    <col min="506" max="506" width="0.85546875" style="136" customWidth="1"/>
    <col min="507" max="507" width="2.5703125" style="136" customWidth="1"/>
    <col min="508" max="508" width="1" style="136" customWidth="1"/>
    <col min="509" max="748" width="9.140625" style="136"/>
    <col min="749" max="749" width="1" style="136" customWidth="1"/>
    <col min="750" max="750" width="2.5703125" style="136" customWidth="1"/>
    <col min="751" max="751" width="2.42578125" style="136" customWidth="1"/>
    <col min="752" max="752" width="11.42578125" style="136" customWidth="1"/>
    <col min="753" max="753" width="1.140625" style="136" customWidth="1"/>
    <col min="754" max="754" width="12.85546875" style="136" customWidth="1"/>
    <col min="755" max="755" width="1.140625" style="136" customWidth="1"/>
    <col min="756" max="757" width="12.85546875" style="136" customWidth="1"/>
    <col min="758" max="758" width="1.140625" style="136" customWidth="1"/>
    <col min="759" max="761" width="12.85546875" style="136" customWidth="1"/>
    <col min="762" max="762" width="0.85546875" style="136" customWidth="1"/>
    <col min="763" max="763" width="2.5703125" style="136" customWidth="1"/>
    <col min="764" max="764" width="1" style="136" customWidth="1"/>
    <col min="765" max="1004" width="9.140625" style="136"/>
    <col min="1005" max="1005" width="1" style="136" customWidth="1"/>
    <col min="1006" max="1006" width="2.5703125" style="136" customWidth="1"/>
    <col min="1007" max="1007" width="2.42578125" style="136" customWidth="1"/>
    <col min="1008" max="1008" width="11.42578125" style="136" customWidth="1"/>
    <col min="1009" max="1009" width="1.140625" style="136" customWidth="1"/>
    <col min="1010" max="1010" width="12.85546875" style="136" customWidth="1"/>
    <col min="1011" max="1011" width="1.140625" style="136" customWidth="1"/>
    <col min="1012" max="1013" width="12.85546875" style="136" customWidth="1"/>
    <col min="1014" max="1014" width="1.140625" style="136" customWidth="1"/>
    <col min="1015" max="1017" width="12.85546875" style="136" customWidth="1"/>
    <col min="1018" max="1018" width="0.85546875" style="136" customWidth="1"/>
    <col min="1019" max="1019" width="2.5703125" style="136" customWidth="1"/>
    <col min="1020" max="1020" width="1" style="136" customWidth="1"/>
    <col min="1021" max="1260" width="9.140625" style="136"/>
    <col min="1261" max="1261" width="1" style="136" customWidth="1"/>
    <col min="1262" max="1262" width="2.5703125" style="136" customWidth="1"/>
    <col min="1263" max="1263" width="2.42578125" style="136" customWidth="1"/>
    <col min="1264" max="1264" width="11.42578125" style="136" customWidth="1"/>
    <col min="1265" max="1265" width="1.140625" style="136" customWidth="1"/>
    <col min="1266" max="1266" width="12.85546875" style="136" customWidth="1"/>
    <col min="1267" max="1267" width="1.140625" style="136" customWidth="1"/>
    <col min="1268" max="1269" width="12.85546875" style="136" customWidth="1"/>
    <col min="1270" max="1270" width="1.140625" style="136" customWidth="1"/>
    <col min="1271" max="1273" width="12.85546875" style="136" customWidth="1"/>
    <col min="1274" max="1274" width="0.85546875" style="136" customWidth="1"/>
    <col min="1275" max="1275" width="2.5703125" style="136" customWidth="1"/>
    <col min="1276" max="1276" width="1" style="136" customWidth="1"/>
    <col min="1277" max="1516" width="9.140625" style="136"/>
    <col min="1517" max="1517" width="1" style="136" customWidth="1"/>
    <col min="1518" max="1518" width="2.5703125" style="136" customWidth="1"/>
    <col min="1519" max="1519" width="2.42578125" style="136" customWidth="1"/>
    <col min="1520" max="1520" width="11.42578125" style="136" customWidth="1"/>
    <col min="1521" max="1521" width="1.140625" style="136" customWidth="1"/>
    <col min="1522" max="1522" width="12.85546875" style="136" customWidth="1"/>
    <col min="1523" max="1523" width="1.140625" style="136" customWidth="1"/>
    <col min="1524" max="1525" width="12.85546875" style="136" customWidth="1"/>
    <col min="1526" max="1526" width="1.140625" style="136" customWidth="1"/>
    <col min="1527" max="1529" width="12.85546875" style="136" customWidth="1"/>
    <col min="1530" max="1530" width="0.85546875" style="136" customWidth="1"/>
    <col min="1531" max="1531" width="2.5703125" style="136" customWidth="1"/>
    <col min="1532" max="1532" width="1" style="136" customWidth="1"/>
    <col min="1533" max="1772" width="9.140625" style="136"/>
    <col min="1773" max="1773" width="1" style="136" customWidth="1"/>
    <col min="1774" max="1774" width="2.5703125" style="136" customWidth="1"/>
    <col min="1775" max="1775" width="2.42578125" style="136" customWidth="1"/>
    <col min="1776" max="1776" width="11.42578125" style="136" customWidth="1"/>
    <col min="1777" max="1777" width="1.140625" style="136" customWidth="1"/>
    <col min="1778" max="1778" width="12.85546875" style="136" customWidth="1"/>
    <col min="1779" max="1779" width="1.140625" style="136" customWidth="1"/>
    <col min="1780" max="1781" width="12.85546875" style="136" customWidth="1"/>
    <col min="1782" max="1782" width="1.140625" style="136" customWidth="1"/>
    <col min="1783" max="1785" width="12.85546875" style="136" customWidth="1"/>
    <col min="1786" max="1786" width="0.85546875" style="136" customWidth="1"/>
    <col min="1787" max="1787" width="2.5703125" style="136" customWidth="1"/>
    <col min="1788" max="1788" width="1" style="136" customWidth="1"/>
    <col min="1789" max="2028" width="9.140625" style="136"/>
    <col min="2029" max="2029" width="1" style="136" customWidth="1"/>
    <col min="2030" max="2030" width="2.5703125" style="136" customWidth="1"/>
    <col min="2031" max="2031" width="2.42578125" style="136" customWidth="1"/>
    <col min="2032" max="2032" width="11.42578125" style="136" customWidth="1"/>
    <col min="2033" max="2033" width="1.140625" style="136" customWidth="1"/>
    <col min="2034" max="2034" width="12.85546875" style="136" customWidth="1"/>
    <col min="2035" max="2035" width="1.140625" style="136" customWidth="1"/>
    <col min="2036" max="2037" width="12.85546875" style="136" customWidth="1"/>
    <col min="2038" max="2038" width="1.140625" style="136" customWidth="1"/>
    <col min="2039" max="2041" width="12.85546875" style="136" customWidth="1"/>
    <col min="2042" max="2042" width="0.85546875" style="136" customWidth="1"/>
    <col min="2043" max="2043" width="2.5703125" style="136" customWidth="1"/>
    <col min="2044" max="2044" width="1" style="136" customWidth="1"/>
    <col min="2045" max="2284" width="9.140625" style="136"/>
    <col min="2285" max="2285" width="1" style="136" customWidth="1"/>
    <col min="2286" max="2286" width="2.5703125" style="136" customWidth="1"/>
    <col min="2287" max="2287" width="2.42578125" style="136" customWidth="1"/>
    <col min="2288" max="2288" width="11.42578125" style="136" customWidth="1"/>
    <col min="2289" max="2289" width="1.140625" style="136" customWidth="1"/>
    <col min="2290" max="2290" width="12.85546875" style="136" customWidth="1"/>
    <col min="2291" max="2291" width="1.140625" style="136" customWidth="1"/>
    <col min="2292" max="2293" width="12.85546875" style="136" customWidth="1"/>
    <col min="2294" max="2294" width="1.140625" style="136" customWidth="1"/>
    <col min="2295" max="2297" width="12.85546875" style="136" customWidth="1"/>
    <col min="2298" max="2298" width="0.85546875" style="136" customWidth="1"/>
    <col min="2299" max="2299" width="2.5703125" style="136" customWidth="1"/>
    <col min="2300" max="2300" width="1" style="136" customWidth="1"/>
    <col min="2301" max="2540" width="9.140625" style="136"/>
    <col min="2541" max="2541" width="1" style="136" customWidth="1"/>
    <col min="2542" max="2542" width="2.5703125" style="136" customWidth="1"/>
    <col min="2543" max="2543" width="2.42578125" style="136" customWidth="1"/>
    <col min="2544" max="2544" width="11.42578125" style="136" customWidth="1"/>
    <col min="2545" max="2545" width="1.140625" style="136" customWidth="1"/>
    <col min="2546" max="2546" width="12.85546875" style="136" customWidth="1"/>
    <col min="2547" max="2547" width="1.140625" style="136" customWidth="1"/>
    <col min="2548" max="2549" width="12.85546875" style="136" customWidth="1"/>
    <col min="2550" max="2550" width="1.140625" style="136" customWidth="1"/>
    <col min="2551" max="2553" width="12.85546875" style="136" customWidth="1"/>
    <col min="2554" max="2554" width="0.85546875" style="136" customWidth="1"/>
    <col min="2555" max="2555" width="2.5703125" style="136" customWidth="1"/>
    <col min="2556" max="2556" width="1" style="136" customWidth="1"/>
    <col min="2557" max="2796" width="9.140625" style="136"/>
    <col min="2797" max="2797" width="1" style="136" customWidth="1"/>
    <col min="2798" max="2798" width="2.5703125" style="136" customWidth="1"/>
    <col min="2799" max="2799" width="2.42578125" style="136" customWidth="1"/>
    <col min="2800" max="2800" width="11.42578125" style="136" customWidth="1"/>
    <col min="2801" max="2801" width="1.140625" style="136" customWidth="1"/>
    <col min="2802" max="2802" width="12.85546875" style="136" customWidth="1"/>
    <col min="2803" max="2803" width="1.140625" style="136" customWidth="1"/>
    <col min="2804" max="2805" width="12.85546875" style="136" customWidth="1"/>
    <col min="2806" max="2806" width="1.140625" style="136" customWidth="1"/>
    <col min="2807" max="2809" width="12.85546875" style="136" customWidth="1"/>
    <col min="2810" max="2810" width="0.85546875" style="136" customWidth="1"/>
    <col min="2811" max="2811" width="2.5703125" style="136" customWidth="1"/>
    <col min="2812" max="2812" width="1" style="136" customWidth="1"/>
    <col min="2813" max="3052" width="9.140625" style="136"/>
    <col min="3053" max="3053" width="1" style="136" customWidth="1"/>
    <col min="3054" max="3054" width="2.5703125" style="136" customWidth="1"/>
    <col min="3055" max="3055" width="2.42578125" style="136" customWidth="1"/>
    <col min="3056" max="3056" width="11.42578125" style="136" customWidth="1"/>
    <col min="3057" max="3057" width="1.140625" style="136" customWidth="1"/>
    <col min="3058" max="3058" width="12.85546875" style="136" customWidth="1"/>
    <col min="3059" max="3059" width="1.140625" style="136" customWidth="1"/>
    <col min="3060" max="3061" width="12.85546875" style="136" customWidth="1"/>
    <col min="3062" max="3062" width="1.140625" style="136" customWidth="1"/>
    <col min="3063" max="3065" width="12.85546875" style="136" customWidth="1"/>
    <col min="3066" max="3066" width="0.85546875" style="136" customWidth="1"/>
    <col min="3067" max="3067" width="2.5703125" style="136" customWidth="1"/>
    <col min="3068" max="3068" width="1" style="136" customWidth="1"/>
    <col min="3069" max="3308" width="9.140625" style="136"/>
    <col min="3309" max="3309" width="1" style="136" customWidth="1"/>
    <col min="3310" max="3310" width="2.5703125" style="136" customWidth="1"/>
    <col min="3311" max="3311" width="2.42578125" style="136" customWidth="1"/>
    <col min="3312" max="3312" width="11.42578125" style="136" customWidth="1"/>
    <col min="3313" max="3313" width="1.140625" style="136" customWidth="1"/>
    <col min="3314" max="3314" width="12.85546875" style="136" customWidth="1"/>
    <col min="3315" max="3315" width="1.140625" style="136" customWidth="1"/>
    <col min="3316" max="3317" width="12.85546875" style="136" customWidth="1"/>
    <col min="3318" max="3318" width="1.140625" style="136" customWidth="1"/>
    <col min="3319" max="3321" width="12.85546875" style="136" customWidth="1"/>
    <col min="3322" max="3322" width="0.85546875" style="136" customWidth="1"/>
    <col min="3323" max="3323" width="2.5703125" style="136" customWidth="1"/>
    <col min="3324" max="3324" width="1" style="136" customWidth="1"/>
    <col min="3325" max="3564" width="9.140625" style="136"/>
    <col min="3565" max="3565" width="1" style="136" customWidth="1"/>
    <col min="3566" max="3566" width="2.5703125" style="136" customWidth="1"/>
    <col min="3567" max="3567" width="2.42578125" style="136" customWidth="1"/>
    <col min="3568" max="3568" width="11.42578125" style="136" customWidth="1"/>
    <col min="3569" max="3569" width="1.140625" style="136" customWidth="1"/>
    <col min="3570" max="3570" width="12.85546875" style="136" customWidth="1"/>
    <col min="3571" max="3571" width="1.140625" style="136" customWidth="1"/>
    <col min="3572" max="3573" width="12.85546875" style="136" customWidth="1"/>
    <col min="3574" max="3574" width="1.140625" style="136" customWidth="1"/>
    <col min="3575" max="3577" width="12.85546875" style="136" customWidth="1"/>
    <col min="3578" max="3578" width="0.85546875" style="136" customWidth="1"/>
    <col min="3579" max="3579" width="2.5703125" style="136" customWidth="1"/>
    <col min="3580" max="3580" width="1" style="136" customWidth="1"/>
    <col min="3581" max="3820" width="9.140625" style="136"/>
    <col min="3821" max="3821" width="1" style="136" customWidth="1"/>
    <col min="3822" max="3822" width="2.5703125" style="136" customWidth="1"/>
    <col min="3823" max="3823" width="2.42578125" style="136" customWidth="1"/>
    <col min="3824" max="3824" width="11.42578125" style="136" customWidth="1"/>
    <col min="3825" max="3825" width="1.140625" style="136" customWidth="1"/>
    <col min="3826" max="3826" width="12.85546875" style="136" customWidth="1"/>
    <col min="3827" max="3827" width="1.140625" style="136" customWidth="1"/>
    <col min="3828" max="3829" width="12.85546875" style="136" customWidth="1"/>
    <col min="3830" max="3830" width="1.140625" style="136" customWidth="1"/>
    <col min="3831" max="3833" width="12.85546875" style="136" customWidth="1"/>
    <col min="3834" max="3834" width="0.85546875" style="136" customWidth="1"/>
    <col min="3835" max="3835" width="2.5703125" style="136" customWidth="1"/>
    <col min="3836" max="3836" width="1" style="136" customWidth="1"/>
    <col min="3837" max="4076" width="9.140625" style="136"/>
    <col min="4077" max="4077" width="1" style="136" customWidth="1"/>
    <col min="4078" max="4078" width="2.5703125" style="136" customWidth="1"/>
    <col min="4079" max="4079" width="2.42578125" style="136" customWidth="1"/>
    <col min="4080" max="4080" width="11.42578125" style="136" customWidth="1"/>
    <col min="4081" max="4081" width="1.140625" style="136" customWidth="1"/>
    <col min="4082" max="4082" width="12.85546875" style="136" customWidth="1"/>
    <col min="4083" max="4083" width="1.140625" style="136" customWidth="1"/>
    <col min="4084" max="4085" width="12.85546875" style="136" customWidth="1"/>
    <col min="4086" max="4086" width="1.140625" style="136" customWidth="1"/>
    <col min="4087" max="4089" width="12.85546875" style="136" customWidth="1"/>
    <col min="4090" max="4090" width="0.85546875" style="136" customWidth="1"/>
    <col min="4091" max="4091" width="2.5703125" style="136" customWidth="1"/>
    <col min="4092" max="4092" width="1" style="136" customWidth="1"/>
    <col min="4093" max="4332" width="9.140625" style="136"/>
    <col min="4333" max="4333" width="1" style="136" customWidth="1"/>
    <col min="4334" max="4334" width="2.5703125" style="136" customWidth="1"/>
    <col min="4335" max="4335" width="2.42578125" style="136" customWidth="1"/>
    <col min="4336" max="4336" width="11.42578125" style="136" customWidth="1"/>
    <col min="4337" max="4337" width="1.140625" style="136" customWidth="1"/>
    <col min="4338" max="4338" width="12.85546875" style="136" customWidth="1"/>
    <col min="4339" max="4339" width="1.140625" style="136" customWidth="1"/>
    <col min="4340" max="4341" width="12.85546875" style="136" customWidth="1"/>
    <col min="4342" max="4342" width="1.140625" style="136" customWidth="1"/>
    <col min="4343" max="4345" width="12.85546875" style="136" customWidth="1"/>
    <col min="4346" max="4346" width="0.85546875" style="136" customWidth="1"/>
    <col min="4347" max="4347" width="2.5703125" style="136" customWidth="1"/>
    <col min="4348" max="4348" width="1" style="136" customWidth="1"/>
    <col min="4349" max="4588" width="9.140625" style="136"/>
    <col min="4589" max="4589" width="1" style="136" customWidth="1"/>
    <col min="4590" max="4590" width="2.5703125" style="136" customWidth="1"/>
    <col min="4591" max="4591" width="2.42578125" style="136" customWidth="1"/>
    <col min="4592" max="4592" width="11.42578125" style="136" customWidth="1"/>
    <col min="4593" max="4593" width="1.140625" style="136" customWidth="1"/>
    <col min="4594" max="4594" width="12.85546875" style="136" customWidth="1"/>
    <col min="4595" max="4595" width="1.140625" style="136" customWidth="1"/>
    <col min="4596" max="4597" width="12.85546875" style="136" customWidth="1"/>
    <col min="4598" max="4598" width="1.140625" style="136" customWidth="1"/>
    <col min="4599" max="4601" width="12.85546875" style="136" customWidth="1"/>
    <col min="4602" max="4602" width="0.85546875" style="136" customWidth="1"/>
    <col min="4603" max="4603" width="2.5703125" style="136" customWidth="1"/>
    <col min="4604" max="4604" width="1" style="136" customWidth="1"/>
    <col min="4605" max="4844" width="9.140625" style="136"/>
    <col min="4845" max="4845" width="1" style="136" customWidth="1"/>
    <col min="4846" max="4846" width="2.5703125" style="136" customWidth="1"/>
    <col min="4847" max="4847" width="2.42578125" style="136" customWidth="1"/>
    <col min="4848" max="4848" width="11.42578125" style="136" customWidth="1"/>
    <col min="4849" max="4849" width="1.140625" style="136" customWidth="1"/>
    <col min="4850" max="4850" width="12.85546875" style="136" customWidth="1"/>
    <col min="4851" max="4851" width="1.140625" style="136" customWidth="1"/>
    <col min="4852" max="4853" width="12.85546875" style="136" customWidth="1"/>
    <col min="4854" max="4854" width="1.140625" style="136" customWidth="1"/>
    <col min="4855" max="4857" width="12.85546875" style="136" customWidth="1"/>
    <col min="4858" max="4858" width="0.85546875" style="136" customWidth="1"/>
    <col min="4859" max="4859" width="2.5703125" style="136" customWidth="1"/>
    <col min="4860" max="4860" width="1" style="136" customWidth="1"/>
    <col min="4861" max="5100" width="9.140625" style="136"/>
    <col min="5101" max="5101" width="1" style="136" customWidth="1"/>
    <col min="5102" max="5102" width="2.5703125" style="136" customWidth="1"/>
    <col min="5103" max="5103" width="2.42578125" style="136" customWidth="1"/>
    <col min="5104" max="5104" width="11.42578125" style="136" customWidth="1"/>
    <col min="5105" max="5105" width="1.140625" style="136" customWidth="1"/>
    <col min="5106" max="5106" width="12.85546875" style="136" customWidth="1"/>
    <col min="5107" max="5107" width="1.140625" style="136" customWidth="1"/>
    <col min="5108" max="5109" width="12.85546875" style="136" customWidth="1"/>
    <col min="5110" max="5110" width="1.140625" style="136" customWidth="1"/>
    <col min="5111" max="5113" width="12.85546875" style="136" customWidth="1"/>
    <col min="5114" max="5114" width="0.85546875" style="136" customWidth="1"/>
    <col min="5115" max="5115" width="2.5703125" style="136" customWidth="1"/>
    <col min="5116" max="5116" width="1" style="136" customWidth="1"/>
    <col min="5117" max="5356" width="9.140625" style="136"/>
    <col min="5357" max="5357" width="1" style="136" customWidth="1"/>
    <col min="5358" max="5358" width="2.5703125" style="136" customWidth="1"/>
    <col min="5359" max="5359" width="2.42578125" style="136" customWidth="1"/>
    <col min="5360" max="5360" width="11.42578125" style="136" customWidth="1"/>
    <col min="5361" max="5361" width="1.140625" style="136" customWidth="1"/>
    <col min="5362" max="5362" width="12.85546875" style="136" customWidth="1"/>
    <col min="5363" max="5363" width="1.140625" style="136" customWidth="1"/>
    <col min="5364" max="5365" width="12.85546875" style="136" customWidth="1"/>
    <col min="5366" max="5366" width="1.140625" style="136" customWidth="1"/>
    <col min="5367" max="5369" width="12.85546875" style="136" customWidth="1"/>
    <col min="5370" max="5370" width="0.85546875" style="136" customWidth="1"/>
    <col min="5371" max="5371" width="2.5703125" style="136" customWidth="1"/>
    <col min="5372" max="5372" width="1" style="136" customWidth="1"/>
    <col min="5373" max="5612" width="9.140625" style="136"/>
    <col min="5613" max="5613" width="1" style="136" customWidth="1"/>
    <col min="5614" max="5614" width="2.5703125" style="136" customWidth="1"/>
    <col min="5615" max="5615" width="2.42578125" style="136" customWidth="1"/>
    <col min="5616" max="5616" width="11.42578125" style="136" customWidth="1"/>
    <col min="5617" max="5617" width="1.140625" style="136" customWidth="1"/>
    <col min="5618" max="5618" width="12.85546875" style="136" customWidth="1"/>
    <col min="5619" max="5619" width="1.140625" style="136" customWidth="1"/>
    <col min="5620" max="5621" width="12.85546875" style="136" customWidth="1"/>
    <col min="5622" max="5622" width="1.140625" style="136" customWidth="1"/>
    <col min="5623" max="5625" width="12.85546875" style="136" customWidth="1"/>
    <col min="5626" max="5626" width="0.85546875" style="136" customWidth="1"/>
    <col min="5627" max="5627" width="2.5703125" style="136" customWidth="1"/>
    <col min="5628" max="5628" width="1" style="136" customWidth="1"/>
    <col min="5629" max="5868" width="9.140625" style="136"/>
    <col min="5869" max="5869" width="1" style="136" customWidth="1"/>
    <col min="5870" max="5870" width="2.5703125" style="136" customWidth="1"/>
    <col min="5871" max="5871" width="2.42578125" style="136" customWidth="1"/>
    <col min="5872" max="5872" width="11.42578125" style="136" customWidth="1"/>
    <col min="5873" max="5873" width="1.140625" style="136" customWidth="1"/>
    <col min="5874" max="5874" width="12.85546875" style="136" customWidth="1"/>
    <col min="5875" max="5875" width="1.140625" style="136" customWidth="1"/>
    <col min="5876" max="5877" width="12.85546875" style="136" customWidth="1"/>
    <col min="5878" max="5878" width="1.140625" style="136" customWidth="1"/>
    <col min="5879" max="5881" width="12.85546875" style="136" customWidth="1"/>
    <col min="5882" max="5882" width="0.85546875" style="136" customWidth="1"/>
    <col min="5883" max="5883" width="2.5703125" style="136" customWidth="1"/>
    <col min="5884" max="5884" width="1" style="136" customWidth="1"/>
    <col min="5885" max="6124" width="9.140625" style="136"/>
    <col min="6125" max="6125" width="1" style="136" customWidth="1"/>
    <col min="6126" max="6126" width="2.5703125" style="136" customWidth="1"/>
    <col min="6127" max="6127" width="2.42578125" style="136" customWidth="1"/>
    <col min="6128" max="6128" width="11.42578125" style="136" customWidth="1"/>
    <col min="6129" max="6129" width="1.140625" style="136" customWidth="1"/>
    <col min="6130" max="6130" width="12.85546875" style="136" customWidth="1"/>
    <col min="6131" max="6131" width="1.140625" style="136" customWidth="1"/>
    <col min="6132" max="6133" width="12.85546875" style="136" customWidth="1"/>
    <col min="6134" max="6134" width="1.140625" style="136" customWidth="1"/>
    <col min="6135" max="6137" width="12.85546875" style="136" customWidth="1"/>
    <col min="6138" max="6138" width="0.85546875" style="136" customWidth="1"/>
    <col min="6139" max="6139" width="2.5703125" style="136" customWidth="1"/>
    <col min="6140" max="6140" width="1" style="136" customWidth="1"/>
    <col min="6141" max="6380" width="9.140625" style="136"/>
    <col min="6381" max="6381" width="1" style="136" customWidth="1"/>
    <col min="6382" max="6382" width="2.5703125" style="136" customWidth="1"/>
    <col min="6383" max="6383" width="2.42578125" style="136" customWidth="1"/>
    <col min="6384" max="6384" width="11.42578125" style="136" customWidth="1"/>
    <col min="6385" max="6385" width="1.140625" style="136" customWidth="1"/>
    <col min="6386" max="6386" width="12.85546875" style="136" customWidth="1"/>
    <col min="6387" max="6387" width="1.140625" style="136" customWidth="1"/>
    <col min="6388" max="6389" width="12.85546875" style="136" customWidth="1"/>
    <col min="6390" max="6390" width="1.140625" style="136" customWidth="1"/>
    <col min="6391" max="6393" width="12.85546875" style="136" customWidth="1"/>
    <col min="6394" max="6394" width="0.85546875" style="136" customWidth="1"/>
    <col min="6395" max="6395" width="2.5703125" style="136" customWidth="1"/>
    <col min="6396" max="6396" width="1" style="136" customWidth="1"/>
    <col min="6397" max="6636" width="9.140625" style="136"/>
    <col min="6637" max="6637" width="1" style="136" customWidth="1"/>
    <col min="6638" max="6638" width="2.5703125" style="136" customWidth="1"/>
    <col min="6639" max="6639" width="2.42578125" style="136" customWidth="1"/>
    <col min="6640" max="6640" width="11.42578125" style="136" customWidth="1"/>
    <col min="6641" max="6641" width="1.140625" style="136" customWidth="1"/>
    <col min="6642" max="6642" width="12.85546875" style="136" customWidth="1"/>
    <col min="6643" max="6643" width="1.140625" style="136" customWidth="1"/>
    <col min="6644" max="6645" width="12.85546875" style="136" customWidth="1"/>
    <col min="6646" max="6646" width="1.140625" style="136" customWidth="1"/>
    <col min="6647" max="6649" width="12.85546875" style="136" customWidth="1"/>
    <col min="6650" max="6650" width="0.85546875" style="136" customWidth="1"/>
    <col min="6651" max="6651" width="2.5703125" style="136" customWidth="1"/>
    <col min="6652" max="6652" width="1" style="136" customWidth="1"/>
    <col min="6653" max="6892" width="9.140625" style="136"/>
    <col min="6893" max="6893" width="1" style="136" customWidth="1"/>
    <col min="6894" max="6894" width="2.5703125" style="136" customWidth="1"/>
    <col min="6895" max="6895" width="2.42578125" style="136" customWidth="1"/>
    <col min="6896" max="6896" width="11.42578125" style="136" customWidth="1"/>
    <col min="6897" max="6897" width="1.140625" style="136" customWidth="1"/>
    <col min="6898" max="6898" width="12.85546875" style="136" customWidth="1"/>
    <col min="6899" max="6899" width="1.140625" style="136" customWidth="1"/>
    <col min="6900" max="6901" width="12.85546875" style="136" customWidth="1"/>
    <col min="6902" max="6902" width="1.140625" style="136" customWidth="1"/>
    <col min="6903" max="6905" width="12.85546875" style="136" customWidth="1"/>
    <col min="6906" max="6906" width="0.85546875" style="136" customWidth="1"/>
    <col min="6907" max="6907" width="2.5703125" style="136" customWidth="1"/>
    <col min="6908" max="6908" width="1" style="136" customWidth="1"/>
    <col min="6909" max="7148" width="9.140625" style="136"/>
    <col min="7149" max="7149" width="1" style="136" customWidth="1"/>
    <col min="7150" max="7150" width="2.5703125" style="136" customWidth="1"/>
    <col min="7151" max="7151" width="2.42578125" style="136" customWidth="1"/>
    <col min="7152" max="7152" width="11.42578125" style="136" customWidth="1"/>
    <col min="7153" max="7153" width="1.140625" style="136" customWidth="1"/>
    <col min="7154" max="7154" width="12.85546875" style="136" customWidth="1"/>
    <col min="7155" max="7155" width="1.140625" style="136" customWidth="1"/>
    <col min="7156" max="7157" width="12.85546875" style="136" customWidth="1"/>
    <col min="7158" max="7158" width="1.140625" style="136" customWidth="1"/>
    <col min="7159" max="7161" width="12.85546875" style="136" customWidth="1"/>
    <col min="7162" max="7162" width="0.85546875" style="136" customWidth="1"/>
    <col min="7163" max="7163" width="2.5703125" style="136" customWidth="1"/>
    <col min="7164" max="7164" width="1" style="136" customWidth="1"/>
    <col min="7165" max="7404" width="9.140625" style="136"/>
    <col min="7405" max="7405" width="1" style="136" customWidth="1"/>
    <col min="7406" max="7406" width="2.5703125" style="136" customWidth="1"/>
    <col min="7407" max="7407" width="2.42578125" style="136" customWidth="1"/>
    <col min="7408" max="7408" width="11.42578125" style="136" customWidth="1"/>
    <col min="7409" max="7409" width="1.140625" style="136" customWidth="1"/>
    <col min="7410" max="7410" width="12.85546875" style="136" customWidth="1"/>
    <col min="7411" max="7411" width="1.140625" style="136" customWidth="1"/>
    <col min="7412" max="7413" width="12.85546875" style="136" customWidth="1"/>
    <col min="7414" max="7414" width="1.140625" style="136" customWidth="1"/>
    <col min="7415" max="7417" width="12.85546875" style="136" customWidth="1"/>
    <col min="7418" max="7418" width="0.85546875" style="136" customWidth="1"/>
    <col min="7419" max="7419" width="2.5703125" style="136" customWidth="1"/>
    <col min="7420" max="7420" width="1" style="136" customWidth="1"/>
    <col min="7421" max="7660" width="9.140625" style="136"/>
    <col min="7661" max="7661" width="1" style="136" customWidth="1"/>
    <col min="7662" max="7662" width="2.5703125" style="136" customWidth="1"/>
    <col min="7663" max="7663" width="2.42578125" style="136" customWidth="1"/>
    <col min="7664" max="7664" width="11.42578125" style="136" customWidth="1"/>
    <col min="7665" max="7665" width="1.140625" style="136" customWidth="1"/>
    <col min="7666" max="7666" width="12.85546875" style="136" customWidth="1"/>
    <col min="7667" max="7667" width="1.140625" style="136" customWidth="1"/>
    <col min="7668" max="7669" width="12.85546875" style="136" customWidth="1"/>
    <col min="7670" max="7670" width="1.140625" style="136" customWidth="1"/>
    <col min="7671" max="7673" width="12.85546875" style="136" customWidth="1"/>
    <col min="7674" max="7674" width="0.85546875" style="136" customWidth="1"/>
    <col min="7675" max="7675" width="2.5703125" style="136" customWidth="1"/>
    <col min="7676" max="7676" width="1" style="136" customWidth="1"/>
    <col min="7677" max="7916" width="9.140625" style="136"/>
    <col min="7917" max="7917" width="1" style="136" customWidth="1"/>
    <col min="7918" max="7918" width="2.5703125" style="136" customWidth="1"/>
    <col min="7919" max="7919" width="2.42578125" style="136" customWidth="1"/>
    <col min="7920" max="7920" width="11.42578125" style="136" customWidth="1"/>
    <col min="7921" max="7921" width="1.140625" style="136" customWidth="1"/>
    <col min="7922" max="7922" width="12.85546875" style="136" customWidth="1"/>
    <col min="7923" max="7923" width="1.140625" style="136" customWidth="1"/>
    <col min="7924" max="7925" width="12.85546875" style="136" customWidth="1"/>
    <col min="7926" max="7926" width="1.140625" style="136" customWidth="1"/>
    <col min="7927" max="7929" width="12.85546875" style="136" customWidth="1"/>
    <col min="7930" max="7930" width="0.85546875" style="136" customWidth="1"/>
    <col min="7931" max="7931" width="2.5703125" style="136" customWidth="1"/>
    <col min="7932" max="7932" width="1" style="136" customWidth="1"/>
    <col min="7933" max="8172" width="9.140625" style="136"/>
    <col min="8173" max="8173" width="1" style="136" customWidth="1"/>
    <col min="8174" max="8174" width="2.5703125" style="136" customWidth="1"/>
    <col min="8175" max="8175" width="2.42578125" style="136" customWidth="1"/>
    <col min="8176" max="8176" width="11.42578125" style="136" customWidth="1"/>
    <col min="8177" max="8177" width="1.140625" style="136" customWidth="1"/>
    <col min="8178" max="8178" width="12.85546875" style="136" customWidth="1"/>
    <col min="8179" max="8179" width="1.140625" style="136" customWidth="1"/>
    <col min="8180" max="8181" width="12.85546875" style="136" customWidth="1"/>
    <col min="8182" max="8182" width="1.140625" style="136" customWidth="1"/>
    <col min="8183" max="8185" width="12.85546875" style="136" customWidth="1"/>
    <col min="8186" max="8186" width="0.85546875" style="136" customWidth="1"/>
    <col min="8187" max="8187" width="2.5703125" style="136" customWidth="1"/>
    <col min="8188" max="8188" width="1" style="136" customWidth="1"/>
    <col min="8189" max="8428" width="9.140625" style="136"/>
    <col min="8429" max="8429" width="1" style="136" customWidth="1"/>
    <col min="8430" max="8430" width="2.5703125" style="136" customWidth="1"/>
    <col min="8431" max="8431" width="2.42578125" style="136" customWidth="1"/>
    <col min="8432" max="8432" width="11.42578125" style="136" customWidth="1"/>
    <col min="8433" max="8433" width="1.140625" style="136" customWidth="1"/>
    <col min="8434" max="8434" width="12.85546875" style="136" customWidth="1"/>
    <col min="8435" max="8435" width="1.140625" style="136" customWidth="1"/>
    <col min="8436" max="8437" width="12.85546875" style="136" customWidth="1"/>
    <col min="8438" max="8438" width="1.140625" style="136" customWidth="1"/>
    <col min="8439" max="8441" width="12.85546875" style="136" customWidth="1"/>
    <col min="8442" max="8442" width="0.85546875" style="136" customWidth="1"/>
    <col min="8443" max="8443" width="2.5703125" style="136" customWidth="1"/>
    <col min="8444" max="8444" width="1" style="136" customWidth="1"/>
    <col min="8445" max="8684" width="9.140625" style="136"/>
    <col min="8685" max="8685" width="1" style="136" customWidth="1"/>
    <col min="8686" max="8686" width="2.5703125" style="136" customWidth="1"/>
    <col min="8687" max="8687" width="2.42578125" style="136" customWidth="1"/>
    <col min="8688" max="8688" width="11.42578125" style="136" customWidth="1"/>
    <col min="8689" max="8689" width="1.140625" style="136" customWidth="1"/>
    <col min="8690" max="8690" width="12.85546875" style="136" customWidth="1"/>
    <col min="8691" max="8691" width="1.140625" style="136" customWidth="1"/>
    <col min="8692" max="8693" width="12.85546875" style="136" customWidth="1"/>
    <col min="8694" max="8694" width="1.140625" style="136" customWidth="1"/>
    <col min="8695" max="8697" width="12.85546875" style="136" customWidth="1"/>
    <col min="8698" max="8698" width="0.85546875" style="136" customWidth="1"/>
    <col min="8699" max="8699" width="2.5703125" style="136" customWidth="1"/>
    <col min="8700" max="8700" width="1" style="136" customWidth="1"/>
    <col min="8701" max="8940" width="9.140625" style="136"/>
    <col min="8941" max="8941" width="1" style="136" customWidth="1"/>
    <col min="8942" max="8942" width="2.5703125" style="136" customWidth="1"/>
    <col min="8943" max="8943" width="2.42578125" style="136" customWidth="1"/>
    <col min="8944" max="8944" width="11.42578125" style="136" customWidth="1"/>
    <col min="8945" max="8945" width="1.140625" style="136" customWidth="1"/>
    <col min="8946" max="8946" width="12.85546875" style="136" customWidth="1"/>
    <col min="8947" max="8947" width="1.140625" style="136" customWidth="1"/>
    <col min="8948" max="8949" width="12.85546875" style="136" customWidth="1"/>
    <col min="8950" max="8950" width="1.140625" style="136" customWidth="1"/>
    <col min="8951" max="8953" width="12.85546875" style="136" customWidth="1"/>
    <col min="8954" max="8954" width="0.85546875" style="136" customWidth="1"/>
    <col min="8955" max="8955" width="2.5703125" style="136" customWidth="1"/>
    <col min="8956" max="8956" width="1" style="136" customWidth="1"/>
    <col min="8957" max="9196" width="9.140625" style="136"/>
    <col min="9197" max="9197" width="1" style="136" customWidth="1"/>
    <col min="9198" max="9198" width="2.5703125" style="136" customWidth="1"/>
    <col min="9199" max="9199" width="2.42578125" style="136" customWidth="1"/>
    <col min="9200" max="9200" width="11.42578125" style="136" customWidth="1"/>
    <col min="9201" max="9201" width="1.140625" style="136" customWidth="1"/>
    <col min="9202" max="9202" width="12.85546875" style="136" customWidth="1"/>
    <col min="9203" max="9203" width="1.140625" style="136" customWidth="1"/>
    <col min="9204" max="9205" width="12.85546875" style="136" customWidth="1"/>
    <col min="9206" max="9206" width="1.140625" style="136" customWidth="1"/>
    <col min="9207" max="9209" width="12.85546875" style="136" customWidth="1"/>
    <col min="9210" max="9210" width="0.85546875" style="136" customWidth="1"/>
    <col min="9211" max="9211" width="2.5703125" style="136" customWidth="1"/>
    <col min="9212" max="9212" width="1" style="136" customWidth="1"/>
    <col min="9213" max="9452" width="9.140625" style="136"/>
    <col min="9453" max="9453" width="1" style="136" customWidth="1"/>
    <col min="9454" max="9454" width="2.5703125" style="136" customWidth="1"/>
    <col min="9455" max="9455" width="2.42578125" style="136" customWidth="1"/>
    <col min="9456" max="9456" width="11.42578125" style="136" customWidth="1"/>
    <col min="9457" max="9457" width="1.140625" style="136" customWidth="1"/>
    <col min="9458" max="9458" width="12.85546875" style="136" customWidth="1"/>
    <col min="9459" max="9459" width="1.140625" style="136" customWidth="1"/>
    <col min="9460" max="9461" width="12.85546875" style="136" customWidth="1"/>
    <col min="9462" max="9462" width="1.140625" style="136" customWidth="1"/>
    <col min="9463" max="9465" width="12.85546875" style="136" customWidth="1"/>
    <col min="9466" max="9466" width="0.85546875" style="136" customWidth="1"/>
    <col min="9467" max="9467" width="2.5703125" style="136" customWidth="1"/>
    <col min="9468" max="9468" width="1" style="136" customWidth="1"/>
    <col min="9469" max="9708" width="9.140625" style="136"/>
    <col min="9709" max="9709" width="1" style="136" customWidth="1"/>
    <col min="9710" max="9710" width="2.5703125" style="136" customWidth="1"/>
    <col min="9711" max="9711" width="2.42578125" style="136" customWidth="1"/>
    <col min="9712" max="9712" width="11.42578125" style="136" customWidth="1"/>
    <col min="9713" max="9713" width="1.140625" style="136" customWidth="1"/>
    <col min="9714" max="9714" width="12.85546875" style="136" customWidth="1"/>
    <col min="9715" max="9715" width="1.140625" style="136" customWidth="1"/>
    <col min="9716" max="9717" width="12.85546875" style="136" customWidth="1"/>
    <col min="9718" max="9718" width="1.140625" style="136" customWidth="1"/>
    <col min="9719" max="9721" width="12.85546875" style="136" customWidth="1"/>
    <col min="9722" max="9722" width="0.85546875" style="136" customWidth="1"/>
    <col min="9723" max="9723" width="2.5703125" style="136" customWidth="1"/>
    <col min="9724" max="9724" width="1" style="136" customWidth="1"/>
    <col min="9725" max="9964" width="9.140625" style="136"/>
    <col min="9965" max="9965" width="1" style="136" customWidth="1"/>
    <col min="9966" max="9966" width="2.5703125" style="136" customWidth="1"/>
    <col min="9967" max="9967" width="2.42578125" style="136" customWidth="1"/>
    <col min="9968" max="9968" width="11.42578125" style="136" customWidth="1"/>
    <col min="9969" max="9969" width="1.140625" style="136" customWidth="1"/>
    <col min="9970" max="9970" width="12.85546875" style="136" customWidth="1"/>
    <col min="9971" max="9971" width="1.140625" style="136" customWidth="1"/>
    <col min="9972" max="9973" width="12.85546875" style="136" customWidth="1"/>
    <col min="9974" max="9974" width="1.140625" style="136" customWidth="1"/>
    <col min="9975" max="9977" width="12.85546875" style="136" customWidth="1"/>
    <col min="9978" max="9978" width="0.85546875" style="136" customWidth="1"/>
    <col min="9979" max="9979" width="2.5703125" style="136" customWidth="1"/>
    <col min="9980" max="9980" width="1" style="136" customWidth="1"/>
    <col min="9981" max="10220" width="9.140625" style="136"/>
    <col min="10221" max="10221" width="1" style="136" customWidth="1"/>
    <col min="10222" max="10222" width="2.5703125" style="136" customWidth="1"/>
    <col min="10223" max="10223" width="2.42578125" style="136" customWidth="1"/>
    <col min="10224" max="10224" width="11.42578125" style="136" customWidth="1"/>
    <col min="10225" max="10225" width="1.140625" style="136" customWidth="1"/>
    <col min="10226" max="10226" width="12.85546875" style="136" customWidth="1"/>
    <col min="10227" max="10227" width="1.140625" style="136" customWidth="1"/>
    <col min="10228" max="10229" width="12.85546875" style="136" customWidth="1"/>
    <col min="10230" max="10230" width="1.140625" style="136" customWidth="1"/>
    <col min="10231" max="10233" width="12.85546875" style="136" customWidth="1"/>
    <col min="10234" max="10234" width="0.85546875" style="136" customWidth="1"/>
    <col min="10235" max="10235" width="2.5703125" style="136" customWidth="1"/>
    <col min="10236" max="10236" width="1" style="136" customWidth="1"/>
    <col min="10237" max="10476" width="9.140625" style="136"/>
    <col min="10477" max="10477" width="1" style="136" customWidth="1"/>
    <col min="10478" max="10478" width="2.5703125" style="136" customWidth="1"/>
    <col min="10479" max="10479" width="2.42578125" style="136" customWidth="1"/>
    <col min="10480" max="10480" width="11.42578125" style="136" customWidth="1"/>
    <col min="10481" max="10481" width="1.140625" style="136" customWidth="1"/>
    <col min="10482" max="10482" width="12.85546875" style="136" customWidth="1"/>
    <col min="10483" max="10483" width="1.140625" style="136" customWidth="1"/>
    <col min="10484" max="10485" width="12.85546875" style="136" customWidth="1"/>
    <col min="10486" max="10486" width="1.140625" style="136" customWidth="1"/>
    <col min="10487" max="10489" width="12.85546875" style="136" customWidth="1"/>
    <col min="10490" max="10490" width="0.85546875" style="136" customWidth="1"/>
    <col min="10491" max="10491" width="2.5703125" style="136" customWidth="1"/>
    <col min="10492" max="10492" width="1" style="136" customWidth="1"/>
    <col min="10493" max="10732" width="9.140625" style="136"/>
    <col min="10733" max="10733" width="1" style="136" customWidth="1"/>
    <col min="10734" max="10734" width="2.5703125" style="136" customWidth="1"/>
    <col min="10735" max="10735" width="2.42578125" style="136" customWidth="1"/>
    <col min="10736" max="10736" width="11.42578125" style="136" customWidth="1"/>
    <col min="10737" max="10737" width="1.140625" style="136" customWidth="1"/>
    <col min="10738" max="10738" width="12.85546875" style="136" customWidth="1"/>
    <col min="10739" max="10739" width="1.140625" style="136" customWidth="1"/>
    <col min="10740" max="10741" width="12.85546875" style="136" customWidth="1"/>
    <col min="10742" max="10742" width="1.140625" style="136" customWidth="1"/>
    <col min="10743" max="10745" width="12.85546875" style="136" customWidth="1"/>
    <col min="10746" max="10746" width="0.85546875" style="136" customWidth="1"/>
    <col min="10747" max="10747" width="2.5703125" style="136" customWidth="1"/>
    <col min="10748" max="10748" width="1" style="136" customWidth="1"/>
    <col min="10749" max="10988" width="9.140625" style="136"/>
    <col min="10989" max="10989" width="1" style="136" customWidth="1"/>
    <col min="10990" max="10990" width="2.5703125" style="136" customWidth="1"/>
    <col min="10991" max="10991" width="2.42578125" style="136" customWidth="1"/>
    <col min="10992" max="10992" width="11.42578125" style="136" customWidth="1"/>
    <col min="10993" max="10993" width="1.140625" style="136" customWidth="1"/>
    <col min="10994" max="10994" width="12.85546875" style="136" customWidth="1"/>
    <col min="10995" max="10995" width="1.140625" style="136" customWidth="1"/>
    <col min="10996" max="10997" width="12.85546875" style="136" customWidth="1"/>
    <col min="10998" max="10998" width="1.140625" style="136" customWidth="1"/>
    <col min="10999" max="11001" width="12.85546875" style="136" customWidth="1"/>
    <col min="11002" max="11002" width="0.85546875" style="136" customWidth="1"/>
    <col min="11003" max="11003" width="2.5703125" style="136" customWidth="1"/>
    <col min="11004" max="11004" width="1" style="136" customWidth="1"/>
    <col min="11005" max="11244" width="9.140625" style="136"/>
    <col min="11245" max="11245" width="1" style="136" customWidth="1"/>
    <col min="11246" max="11246" width="2.5703125" style="136" customWidth="1"/>
    <col min="11247" max="11247" width="2.42578125" style="136" customWidth="1"/>
    <col min="11248" max="11248" width="11.42578125" style="136" customWidth="1"/>
    <col min="11249" max="11249" width="1.140625" style="136" customWidth="1"/>
    <col min="11250" max="11250" width="12.85546875" style="136" customWidth="1"/>
    <col min="11251" max="11251" width="1.140625" style="136" customWidth="1"/>
    <col min="11252" max="11253" width="12.85546875" style="136" customWidth="1"/>
    <col min="11254" max="11254" width="1.140625" style="136" customWidth="1"/>
    <col min="11255" max="11257" width="12.85546875" style="136" customWidth="1"/>
    <col min="11258" max="11258" width="0.85546875" style="136" customWidth="1"/>
    <col min="11259" max="11259" width="2.5703125" style="136" customWidth="1"/>
    <col min="11260" max="11260" width="1" style="136" customWidth="1"/>
    <col min="11261" max="11500" width="9.140625" style="136"/>
    <col min="11501" max="11501" width="1" style="136" customWidth="1"/>
    <col min="11502" max="11502" width="2.5703125" style="136" customWidth="1"/>
    <col min="11503" max="11503" width="2.42578125" style="136" customWidth="1"/>
    <col min="11504" max="11504" width="11.42578125" style="136" customWidth="1"/>
    <col min="11505" max="11505" width="1.140625" style="136" customWidth="1"/>
    <col min="11506" max="11506" width="12.85546875" style="136" customWidth="1"/>
    <col min="11507" max="11507" width="1.140625" style="136" customWidth="1"/>
    <col min="11508" max="11509" width="12.85546875" style="136" customWidth="1"/>
    <col min="11510" max="11510" width="1.140625" style="136" customWidth="1"/>
    <col min="11511" max="11513" width="12.85546875" style="136" customWidth="1"/>
    <col min="11514" max="11514" width="0.85546875" style="136" customWidth="1"/>
    <col min="11515" max="11515" width="2.5703125" style="136" customWidth="1"/>
    <col min="11516" max="11516" width="1" style="136" customWidth="1"/>
    <col min="11517" max="11756" width="9.140625" style="136"/>
    <col min="11757" max="11757" width="1" style="136" customWidth="1"/>
    <col min="11758" max="11758" width="2.5703125" style="136" customWidth="1"/>
    <col min="11759" max="11759" width="2.42578125" style="136" customWidth="1"/>
    <col min="11760" max="11760" width="11.42578125" style="136" customWidth="1"/>
    <col min="11761" max="11761" width="1.140625" style="136" customWidth="1"/>
    <col min="11762" max="11762" width="12.85546875" style="136" customWidth="1"/>
    <col min="11763" max="11763" width="1.140625" style="136" customWidth="1"/>
    <col min="11764" max="11765" width="12.85546875" style="136" customWidth="1"/>
    <col min="11766" max="11766" width="1.140625" style="136" customWidth="1"/>
    <col min="11767" max="11769" width="12.85546875" style="136" customWidth="1"/>
    <col min="11770" max="11770" width="0.85546875" style="136" customWidth="1"/>
    <col min="11771" max="11771" width="2.5703125" style="136" customWidth="1"/>
    <col min="11772" max="11772" width="1" style="136" customWidth="1"/>
    <col min="11773" max="12012" width="9.140625" style="136"/>
    <col min="12013" max="12013" width="1" style="136" customWidth="1"/>
    <col min="12014" max="12014" width="2.5703125" style="136" customWidth="1"/>
    <col min="12015" max="12015" width="2.42578125" style="136" customWidth="1"/>
    <col min="12016" max="12016" width="11.42578125" style="136" customWidth="1"/>
    <col min="12017" max="12017" width="1.140625" style="136" customWidth="1"/>
    <col min="12018" max="12018" width="12.85546875" style="136" customWidth="1"/>
    <col min="12019" max="12019" width="1.140625" style="136" customWidth="1"/>
    <col min="12020" max="12021" width="12.85546875" style="136" customWidth="1"/>
    <col min="12022" max="12022" width="1.140625" style="136" customWidth="1"/>
    <col min="12023" max="12025" width="12.85546875" style="136" customWidth="1"/>
    <col min="12026" max="12026" width="0.85546875" style="136" customWidth="1"/>
    <col min="12027" max="12027" width="2.5703125" style="136" customWidth="1"/>
    <col min="12028" max="12028" width="1" style="136" customWidth="1"/>
    <col min="12029" max="12268" width="9.140625" style="136"/>
    <col min="12269" max="12269" width="1" style="136" customWidth="1"/>
    <col min="12270" max="12270" width="2.5703125" style="136" customWidth="1"/>
    <col min="12271" max="12271" width="2.42578125" style="136" customWidth="1"/>
    <col min="12272" max="12272" width="11.42578125" style="136" customWidth="1"/>
    <col min="12273" max="12273" width="1.140625" style="136" customWidth="1"/>
    <col min="12274" max="12274" width="12.85546875" style="136" customWidth="1"/>
    <col min="12275" max="12275" width="1.140625" style="136" customWidth="1"/>
    <col min="12276" max="12277" width="12.85546875" style="136" customWidth="1"/>
    <col min="12278" max="12278" width="1.140625" style="136" customWidth="1"/>
    <col min="12279" max="12281" width="12.85546875" style="136" customWidth="1"/>
    <col min="12282" max="12282" width="0.85546875" style="136" customWidth="1"/>
    <col min="12283" max="12283" width="2.5703125" style="136" customWidth="1"/>
    <col min="12284" max="12284" width="1" style="136" customWidth="1"/>
    <col min="12285" max="12524" width="9.140625" style="136"/>
    <col min="12525" max="12525" width="1" style="136" customWidth="1"/>
    <col min="12526" max="12526" width="2.5703125" style="136" customWidth="1"/>
    <col min="12527" max="12527" width="2.42578125" style="136" customWidth="1"/>
    <col min="12528" max="12528" width="11.42578125" style="136" customWidth="1"/>
    <col min="12529" max="12529" width="1.140625" style="136" customWidth="1"/>
    <col min="12530" max="12530" width="12.85546875" style="136" customWidth="1"/>
    <col min="12531" max="12531" width="1.140625" style="136" customWidth="1"/>
    <col min="12532" max="12533" width="12.85546875" style="136" customWidth="1"/>
    <col min="12534" max="12534" width="1.140625" style="136" customWidth="1"/>
    <col min="12535" max="12537" width="12.85546875" style="136" customWidth="1"/>
    <col min="12538" max="12538" width="0.85546875" style="136" customWidth="1"/>
    <col min="12539" max="12539" width="2.5703125" style="136" customWidth="1"/>
    <col min="12540" max="12540" width="1" style="136" customWidth="1"/>
    <col min="12541" max="12780" width="9.140625" style="136"/>
    <col min="12781" max="12781" width="1" style="136" customWidth="1"/>
    <col min="12782" max="12782" width="2.5703125" style="136" customWidth="1"/>
    <col min="12783" max="12783" width="2.42578125" style="136" customWidth="1"/>
    <col min="12784" max="12784" width="11.42578125" style="136" customWidth="1"/>
    <col min="12785" max="12785" width="1.140625" style="136" customWidth="1"/>
    <col min="12786" max="12786" width="12.85546875" style="136" customWidth="1"/>
    <col min="12787" max="12787" width="1.140625" style="136" customWidth="1"/>
    <col min="12788" max="12789" width="12.85546875" style="136" customWidth="1"/>
    <col min="12790" max="12790" width="1.140625" style="136" customWidth="1"/>
    <col min="12791" max="12793" width="12.85546875" style="136" customWidth="1"/>
    <col min="12794" max="12794" width="0.85546875" style="136" customWidth="1"/>
    <col min="12795" max="12795" width="2.5703125" style="136" customWidth="1"/>
    <col min="12796" max="12796" width="1" style="136" customWidth="1"/>
    <col min="12797" max="13036" width="9.140625" style="136"/>
    <col min="13037" max="13037" width="1" style="136" customWidth="1"/>
    <col min="13038" max="13038" width="2.5703125" style="136" customWidth="1"/>
    <col min="13039" max="13039" width="2.42578125" style="136" customWidth="1"/>
    <col min="13040" max="13040" width="11.42578125" style="136" customWidth="1"/>
    <col min="13041" max="13041" width="1.140625" style="136" customWidth="1"/>
    <col min="13042" max="13042" width="12.85546875" style="136" customWidth="1"/>
    <col min="13043" max="13043" width="1.140625" style="136" customWidth="1"/>
    <col min="13044" max="13045" width="12.85546875" style="136" customWidth="1"/>
    <col min="13046" max="13046" width="1.140625" style="136" customWidth="1"/>
    <col min="13047" max="13049" width="12.85546875" style="136" customWidth="1"/>
    <col min="13050" max="13050" width="0.85546875" style="136" customWidth="1"/>
    <col min="13051" max="13051" width="2.5703125" style="136" customWidth="1"/>
    <col min="13052" max="13052" width="1" style="136" customWidth="1"/>
    <col min="13053" max="13292" width="9.140625" style="136"/>
    <col min="13293" max="13293" width="1" style="136" customWidth="1"/>
    <col min="13294" max="13294" width="2.5703125" style="136" customWidth="1"/>
    <col min="13295" max="13295" width="2.42578125" style="136" customWidth="1"/>
    <col min="13296" max="13296" width="11.42578125" style="136" customWidth="1"/>
    <col min="13297" max="13297" width="1.140625" style="136" customWidth="1"/>
    <col min="13298" max="13298" width="12.85546875" style="136" customWidth="1"/>
    <col min="13299" max="13299" width="1.140625" style="136" customWidth="1"/>
    <col min="13300" max="13301" width="12.85546875" style="136" customWidth="1"/>
    <col min="13302" max="13302" width="1.140625" style="136" customWidth="1"/>
    <col min="13303" max="13305" width="12.85546875" style="136" customWidth="1"/>
    <col min="13306" max="13306" width="0.85546875" style="136" customWidth="1"/>
    <col min="13307" max="13307" width="2.5703125" style="136" customWidth="1"/>
    <col min="13308" max="13308" width="1" style="136" customWidth="1"/>
    <col min="13309" max="13548" width="9.140625" style="136"/>
    <col min="13549" max="13549" width="1" style="136" customWidth="1"/>
    <col min="13550" max="13550" width="2.5703125" style="136" customWidth="1"/>
    <col min="13551" max="13551" width="2.42578125" style="136" customWidth="1"/>
    <col min="13552" max="13552" width="11.42578125" style="136" customWidth="1"/>
    <col min="13553" max="13553" width="1.140625" style="136" customWidth="1"/>
    <col min="13554" max="13554" width="12.85546875" style="136" customWidth="1"/>
    <col min="13555" max="13555" width="1.140625" style="136" customWidth="1"/>
    <col min="13556" max="13557" width="12.85546875" style="136" customWidth="1"/>
    <col min="13558" max="13558" width="1.140625" style="136" customWidth="1"/>
    <col min="13559" max="13561" width="12.85546875" style="136" customWidth="1"/>
    <col min="13562" max="13562" width="0.85546875" style="136" customWidth="1"/>
    <col min="13563" max="13563" width="2.5703125" style="136" customWidth="1"/>
    <col min="13564" max="13564" width="1" style="136" customWidth="1"/>
    <col min="13565" max="13804" width="9.140625" style="136"/>
    <col min="13805" max="13805" width="1" style="136" customWidth="1"/>
    <col min="13806" max="13806" width="2.5703125" style="136" customWidth="1"/>
    <col min="13807" max="13807" width="2.42578125" style="136" customWidth="1"/>
    <col min="13808" max="13808" width="11.42578125" style="136" customWidth="1"/>
    <col min="13809" max="13809" width="1.140625" style="136" customWidth="1"/>
    <col min="13810" max="13810" width="12.85546875" style="136" customWidth="1"/>
    <col min="13811" max="13811" width="1.140625" style="136" customWidth="1"/>
    <col min="13812" max="13813" width="12.85546875" style="136" customWidth="1"/>
    <col min="13814" max="13814" width="1.140625" style="136" customWidth="1"/>
    <col min="13815" max="13817" width="12.85546875" style="136" customWidth="1"/>
    <col min="13818" max="13818" width="0.85546875" style="136" customWidth="1"/>
    <col min="13819" max="13819" width="2.5703125" style="136" customWidth="1"/>
    <col min="13820" max="13820" width="1" style="136" customWidth="1"/>
    <col min="13821" max="14060" width="9.140625" style="136"/>
    <col min="14061" max="14061" width="1" style="136" customWidth="1"/>
    <col min="14062" max="14062" width="2.5703125" style="136" customWidth="1"/>
    <col min="14063" max="14063" width="2.42578125" style="136" customWidth="1"/>
    <col min="14064" max="14064" width="11.42578125" style="136" customWidth="1"/>
    <col min="14065" max="14065" width="1.140625" style="136" customWidth="1"/>
    <col min="14066" max="14066" width="12.85546875" style="136" customWidth="1"/>
    <col min="14067" max="14067" width="1.140625" style="136" customWidth="1"/>
    <col min="14068" max="14069" width="12.85546875" style="136" customWidth="1"/>
    <col min="14070" max="14070" width="1.140625" style="136" customWidth="1"/>
    <col min="14071" max="14073" width="12.85546875" style="136" customWidth="1"/>
    <col min="14074" max="14074" width="0.85546875" style="136" customWidth="1"/>
    <col min="14075" max="14075" width="2.5703125" style="136" customWidth="1"/>
    <col min="14076" max="14076" width="1" style="136" customWidth="1"/>
    <col min="14077" max="14316" width="9.140625" style="136"/>
    <col min="14317" max="14317" width="1" style="136" customWidth="1"/>
    <col min="14318" max="14318" width="2.5703125" style="136" customWidth="1"/>
    <col min="14319" max="14319" width="2.42578125" style="136" customWidth="1"/>
    <col min="14320" max="14320" width="11.42578125" style="136" customWidth="1"/>
    <col min="14321" max="14321" width="1.140625" style="136" customWidth="1"/>
    <col min="14322" max="14322" width="12.85546875" style="136" customWidth="1"/>
    <col min="14323" max="14323" width="1.140625" style="136" customWidth="1"/>
    <col min="14324" max="14325" width="12.85546875" style="136" customWidth="1"/>
    <col min="14326" max="14326" width="1.140625" style="136" customWidth="1"/>
    <col min="14327" max="14329" width="12.85546875" style="136" customWidth="1"/>
    <col min="14330" max="14330" width="0.85546875" style="136" customWidth="1"/>
    <col min="14331" max="14331" width="2.5703125" style="136" customWidth="1"/>
    <col min="14332" max="14332" width="1" style="136" customWidth="1"/>
    <col min="14333" max="14572" width="9.140625" style="136"/>
    <col min="14573" max="14573" width="1" style="136" customWidth="1"/>
    <col min="14574" max="14574" width="2.5703125" style="136" customWidth="1"/>
    <col min="14575" max="14575" width="2.42578125" style="136" customWidth="1"/>
    <col min="14576" max="14576" width="11.42578125" style="136" customWidth="1"/>
    <col min="14577" max="14577" width="1.140625" style="136" customWidth="1"/>
    <col min="14578" max="14578" width="12.85546875" style="136" customWidth="1"/>
    <col min="14579" max="14579" width="1.140625" style="136" customWidth="1"/>
    <col min="14580" max="14581" width="12.85546875" style="136" customWidth="1"/>
    <col min="14582" max="14582" width="1.140625" style="136" customWidth="1"/>
    <col min="14583" max="14585" width="12.85546875" style="136" customWidth="1"/>
    <col min="14586" max="14586" width="0.85546875" style="136" customWidth="1"/>
    <col min="14587" max="14587" width="2.5703125" style="136" customWidth="1"/>
    <col min="14588" max="14588" width="1" style="136" customWidth="1"/>
    <col min="14589" max="14828" width="9.140625" style="136"/>
    <col min="14829" max="14829" width="1" style="136" customWidth="1"/>
    <col min="14830" max="14830" width="2.5703125" style="136" customWidth="1"/>
    <col min="14831" max="14831" width="2.42578125" style="136" customWidth="1"/>
    <col min="14832" max="14832" width="11.42578125" style="136" customWidth="1"/>
    <col min="14833" max="14833" width="1.140625" style="136" customWidth="1"/>
    <col min="14834" max="14834" width="12.85546875" style="136" customWidth="1"/>
    <col min="14835" max="14835" width="1.140625" style="136" customWidth="1"/>
    <col min="14836" max="14837" width="12.85546875" style="136" customWidth="1"/>
    <col min="14838" max="14838" width="1.140625" style="136" customWidth="1"/>
    <col min="14839" max="14841" width="12.85546875" style="136" customWidth="1"/>
    <col min="14842" max="14842" width="0.85546875" style="136" customWidth="1"/>
    <col min="14843" max="14843" width="2.5703125" style="136" customWidth="1"/>
    <col min="14844" max="14844" width="1" style="136" customWidth="1"/>
    <col min="14845" max="15084" width="9.140625" style="136"/>
    <col min="15085" max="15085" width="1" style="136" customWidth="1"/>
    <col min="15086" max="15086" width="2.5703125" style="136" customWidth="1"/>
    <col min="15087" max="15087" width="2.42578125" style="136" customWidth="1"/>
    <col min="15088" max="15088" width="11.42578125" style="136" customWidth="1"/>
    <col min="15089" max="15089" width="1.140625" style="136" customWidth="1"/>
    <col min="15090" max="15090" width="12.85546875" style="136" customWidth="1"/>
    <col min="15091" max="15091" width="1.140625" style="136" customWidth="1"/>
    <col min="15092" max="15093" width="12.85546875" style="136" customWidth="1"/>
    <col min="15094" max="15094" width="1.140625" style="136" customWidth="1"/>
    <col min="15095" max="15097" width="12.85546875" style="136" customWidth="1"/>
    <col min="15098" max="15098" width="0.85546875" style="136" customWidth="1"/>
    <col min="15099" max="15099" width="2.5703125" style="136" customWidth="1"/>
    <col min="15100" max="15100" width="1" style="136" customWidth="1"/>
    <col min="15101" max="15340" width="9.140625" style="136"/>
    <col min="15341" max="15341" width="1" style="136" customWidth="1"/>
    <col min="15342" max="15342" width="2.5703125" style="136" customWidth="1"/>
    <col min="15343" max="15343" width="2.42578125" style="136" customWidth="1"/>
    <col min="15344" max="15344" width="11.42578125" style="136" customWidth="1"/>
    <col min="15345" max="15345" width="1.140625" style="136" customWidth="1"/>
    <col min="15346" max="15346" width="12.85546875" style="136" customWidth="1"/>
    <col min="15347" max="15347" width="1.140625" style="136" customWidth="1"/>
    <col min="15348" max="15349" width="12.85546875" style="136" customWidth="1"/>
    <col min="15350" max="15350" width="1.140625" style="136" customWidth="1"/>
    <col min="15351" max="15353" width="12.85546875" style="136" customWidth="1"/>
    <col min="15354" max="15354" width="0.85546875" style="136" customWidth="1"/>
    <col min="15355" max="15355" width="2.5703125" style="136" customWidth="1"/>
    <col min="15356" max="15356" width="1" style="136" customWidth="1"/>
    <col min="15357" max="15596" width="9.140625" style="136"/>
    <col min="15597" max="15597" width="1" style="136" customWidth="1"/>
    <col min="15598" max="15598" width="2.5703125" style="136" customWidth="1"/>
    <col min="15599" max="15599" width="2.42578125" style="136" customWidth="1"/>
    <col min="15600" max="15600" width="11.42578125" style="136" customWidth="1"/>
    <col min="15601" max="15601" width="1.140625" style="136" customWidth="1"/>
    <col min="15602" max="15602" width="12.85546875" style="136" customWidth="1"/>
    <col min="15603" max="15603" width="1.140625" style="136" customWidth="1"/>
    <col min="15604" max="15605" width="12.85546875" style="136" customWidth="1"/>
    <col min="15606" max="15606" width="1.140625" style="136" customWidth="1"/>
    <col min="15607" max="15609" width="12.85546875" style="136" customWidth="1"/>
    <col min="15610" max="15610" width="0.85546875" style="136" customWidth="1"/>
    <col min="15611" max="15611" width="2.5703125" style="136" customWidth="1"/>
    <col min="15612" max="15612" width="1" style="136" customWidth="1"/>
    <col min="15613" max="15852" width="9.140625" style="136"/>
    <col min="15853" max="15853" width="1" style="136" customWidth="1"/>
    <col min="15854" max="15854" width="2.5703125" style="136" customWidth="1"/>
    <col min="15855" max="15855" width="2.42578125" style="136" customWidth="1"/>
    <col min="15856" max="15856" width="11.42578125" style="136" customWidth="1"/>
    <col min="15857" max="15857" width="1.140625" style="136" customWidth="1"/>
    <col min="15858" max="15858" width="12.85546875" style="136" customWidth="1"/>
    <col min="15859" max="15859" width="1.140625" style="136" customWidth="1"/>
    <col min="15860" max="15861" width="12.85546875" style="136" customWidth="1"/>
    <col min="15862" max="15862" width="1.140625" style="136" customWidth="1"/>
    <col min="15863" max="15865" width="12.85546875" style="136" customWidth="1"/>
    <col min="15866" max="15866" width="0.85546875" style="136" customWidth="1"/>
    <col min="15867" max="15867" width="2.5703125" style="136" customWidth="1"/>
    <col min="15868" max="15868" width="1" style="136" customWidth="1"/>
    <col min="15869" max="16108" width="9.140625" style="136"/>
    <col min="16109" max="16109" width="1" style="136" customWidth="1"/>
    <col min="16110" max="16110" width="2.5703125" style="136" customWidth="1"/>
    <col min="16111" max="16111" width="2.42578125" style="136" customWidth="1"/>
    <col min="16112" max="16112" width="11.42578125" style="136" customWidth="1"/>
    <col min="16113" max="16113" width="1.140625" style="136" customWidth="1"/>
    <col min="16114" max="16114" width="12.85546875" style="136" customWidth="1"/>
    <col min="16115" max="16115" width="1.140625" style="136" customWidth="1"/>
    <col min="16116" max="16117" width="12.85546875" style="136" customWidth="1"/>
    <col min="16118" max="16118" width="1.140625" style="136" customWidth="1"/>
    <col min="16119" max="16121" width="12.85546875" style="136" customWidth="1"/>
    <col min="16122" max="16122" width="0.85546875" style="136" customWidth="1"/>
    <col min="16123" max="16123" width="2.5703125" style="136" customWidth="1"/>
    <col min="16124" max="16124" width="1" style="136" customWidth="1"/>
    <col min="16125" max="16384" width="9.140625" style="136"/>
  </cols>
  <sheetData>
    <row r="1" spans="1:16" ht="13.5" customHeight="1">
      <c r="A1" s="138"/>
      <c r="B1" s="521"/>
      <c r="C1" s="522" t="s">
        <v>402</v>
      </c>
      <c r="D1" s="523"/>
      <c r="E1" s="138"/>
      <c r="F1" s="138"/>
      <c r="G1" s="138"/>
      <c r="H1" s="138"/>
      <c r="I1" s="138"/>
      <c r="J1" s="463"/>
      <c r="K1" s="138"/>
      <c r="L1" s="138"/>
      <c r="M1" s="135"/>
    </row>
    <row r="2" spans="1:16" ht="6" customHeight="1">
      <c r="A2" s="469"/>
      <c r="B2" s="464"/>
      <c r="C2" s="465"/>
      <c r="D2" s="465"/>
      <c r="E2" s="466"/>
      <c r="F2" s="466"/>
      <c r="G2" s="466"/>
      <c r="H2" s="466"/>
      <c r="I2" s="466"/>
      <c r="J2" s="467"/>
      <c r="K2" s="822"/>
      <c r="L2" s="468"/>
      <c r="M2" s="135"/>
    </row>
    <row r="3" spans="1:16" ht="6" customHeight="1" thickBot="1">
      <c r="A3" s="469"/>
      <c r="B3" s="469"/>
      <c r="C3" s="138"/>
      <c r="D3" s="138"/>
      <c r="E3" s="138"/>
      <c r="F3" s="138"/>
      <c r="G3" s="138"/>
      <c r="H3" s="138"/>
      <c r="I3" s="138"/>
      <c r="J3" s="138"/>
      <c r="K3" s="138"/>
      <c r="L3" s="470"/>
      <c r="M3" s="135"/>
    </row>
    <row r="4" spans="1:16" s="140" customFormat="1" ht="13.5" customHeight="1" thickBot="1">
      <c r="A4" s="524"/>
      <c r="B4" s="469"/>
      <c r="C4" s="1580" t="s">
        <v>219</v>
      </c>
      <c r="D4" s="1581"/>
      <c r="E4" s="1581"/>
      <c r="F4" s="1581"/>
      <c r="G4" s="1581"/>
      <c r="H4" s="1581"/>
      <c r="I4" s="1581"/>
      <c r="J4" s="1581"/>
      <c r="K4" s="1582"/>
      <c r="L4" s="470"/>
      <c r="M4" s="139"/>
      <c r="N4" s="287"/>
    </row>
    <row r="5" spans="1:16" ht="15.75" customHeight="1">
      <c r="A5" s="469"/>
      <c r="B5" s="469"/>
      <c r="C5" s="141" t="s">
        <v>71</v>
      </c>
      <c r="D5" s="142"/>
      <c r="E5" s="142"/>
      <c r="F5" s="142"/>
      <c r="G5" s="142"/>
      <c r="H5" s="142"/>
      <c r="I5" s="142"/>
      <c r="J5" s="142"/>
      <c r="K5" s="823"/>
      <c r="L5" s="470"/>
      <c r="M5" s="135"/>
    </row>
    <row r="6" spans="1:16" ht="12" customHeight="1">
      <c r="A6" s="469"/>
      <c r="B6" s="469"/>
      <c r="C6" s="142"/>
      <c r="D6" s="142"/>
      <c r="E6" s="142"/>
      <c r="F6" s="143"/>
      <c r="G6" s="143"/>
      <c r="H6" s="143"/>
      <c r="I6" s="143"/>
      <c r="J6" s="143"/>
      <c r="K6" s="824"/>
      <c r="L6" s="470"/>
      <c r="M6" s="135"/>
    </row>
    <row r="7" spans="1:16" ht="24" customHeight="1">
      <c r="A7" s="469"/>
      <c r="B7" s="469"/>
      <c r="C7" s="1583" t="s">
        <v>465</v>
      </c>
      <c r="D7" s="1584"/>
      <c r="E7" s="142"/>
      <c r="F7" s="144" t="s">
        <v>70</v>
      </c>
      <c r="G7" s="144" t="s">
        <v>220</v>
      </c>
      <c r="H7" s="145" t="s">
        <v>82</v>
      </c>
      <c r="I7" s="145" t="s">
        <v>81</v>
      </c>
      <c r="J7" s="145"/>
      <c r="K7" s="825"/>
      <c r="L7" s="471"/>
      <c r="M7" s="146"/>
    </row>
    <row r="8" spans="1:16" s="152" customFormat="1" ht="3" customHeight="1">
      <c r="A8" s="525"/>
      <c r="B8" s="469"/>
      <c r="C8" s="147"/>
      <c r="D8" s="148"/>
      <c r="E8" s="148"/>
      <c r="F8" s="149"/>
      <c r="G8" s="150"/>
      <c r="H8" s="148"/>
      <c r="I8" s="148"/>
      <c r="J8" s="148"/>
      <c r="K8" s="148"/>
      <c r="L8" s="472"/>
      <c r="M8" s="151"/>
      <c r="N8" s="287"/>
    </row>
    <row r="9" spans="1:16" s="156" customFormat="1" ht="12.75" customHeight="1">
      <c r="A9" s="526"/>
      <c r="B9" s="469"/>
      <c r="C9" s="154" t="s">
        <v>221</v>
      </c>
      <c r="D9" s="154"/>
      <c r="E9" s="142"/>
      <c r="F9" s="679">
        <v>5.3</v>
      </c>
      <c r="G9" s="679">
        <v>7.7</v>
      </c>
      <c r="H9" s="679">
        <v>5.6</v>
      </c>
      <c r="I9" s="679">
        <v>4.9000000000000004</v>
      </c>
      <c r="J9" s="155">
        <f t="shared" ref="J9:J38" si="0">+I9/H9</f>
        <v>0.87500000000000011</v>
      </c>
      <c r="K9" s="826"/>
      <c r="L9" s="473"/>
      <c r="M9" s="153"/>
      <c r="N9" s="287"/>
    </row>
    <row r="10" spans="1:16" ht="12.75" customHeight="1">
      <c r="A10" s="469"/>
      <c r="B10" s="469"/>
      <c r="C10" s="154" t="s">
        <v>222</v>
      </c>
      <c r="D10" s="154"/>
      <c r="E10" s="142"/>
      <c r="F10" s="679">
        <v>4.8</v>
      </c>
      <c r="G10" s="679">
        <v>9.1999999999999993</v>
      </c>
      <c r="H10" s="679">
        <v>4.8</v>
      </c>
      <c r="I10" s="679">
        <v>4.8</v>
      </c>
      <c r="J10" s="155">
        <f t="shared" si="0"/>
        <v>1</v>
      </c>
      <c r="K10" s="826"/>
      <c r="L10" s="474"/>
      <c r="M10" s="137"/>
    </row>
    <row r="11" spans="1:16" ht="12.75" customHeight="1">
      <c r="A11" s="469"/>
      <c r="B11" s="469"/>
      <c r="C11" s="154" t="s">
        <v>223</v>
      </c>
      <c r="D11" s="154"/>
      <c r="E11" s="142"/>
      <c r="F11" s="679">
        <v>8.9</v>
      </c>
      <c r="G11" s="679">
        <v>24.6</v>
      </c>
      <c r="H11" s="679">
        <v>9.3000000000000007</v>
      </c>
      <c r="I11" s="679">
        <v>8.3000000000000007</v>
      </c>
      <c r="J11" s="155">
        <f t="shared" si="0"/>
        <v>0.89247311827956988</v>
      </c>
      <c r="K11" s="826"/>
      <c r="L11" s="474"/>
      <c r="M11" s="137"/>
    </row>
    <row r="12" spans="1:16" ht="12.75" customHeight="1">
      <c r="A12" s="469"/>
      <c r="B12" s="469"/>
      <c r="C12" s="154" t="s">
        <v>471</v>
      </c>
      <c r="D12" s="154"/>
      <c r="E12" s="142"/>
      <c r="F12" s="679">
        <v>17.3</v>
      </c>
      <c r="G12" s="679">
        <v>37.9</v>
      </c>
      <c r="H12" s="679">
        <v>18.100000000000001</v>
      </c>
      <c r="I12" s="679">
        <v>16.5</v>
      </c>
      <c r="J12" s="155">
        <f t="shared" si="0"/>
        <v>0.91160220994475127</v>
      </c>
      <c r="K12" s="826"/>
      <c r="L12" s="474"/>
      <c r="M12" s="137"/>
      <c r="P12" s="1140"/>
    </row>
    <row r="13" spans="1:16" ht="12.75" customHeight="1">
      <c r="A13" s="469"/>
      <c r="B13" s="469"/>
      <c r="C13" s="154" t="s">
        <v>224</v>
      </c>
      <c r="D13" s="154"/>
      <c r="E13" s="142"/>
      <c r="F13" s="679">
        <v>14.3</v>
      </c>
      <c r="G13" s="679">
        <v>34.6</v>
      </c>
      <c r="H13" s="679">
        <v>13.4</v>
      </c>
      <c r="I13" s="679">
        <v>15.4</v>
      </c>
      <c r="J13" s="155">
        <f t="shared" si="0"/>
        <v>1.1492537313432836</v>
      </c>
      <c r="K13" s="826"/>
      <c r="L13" s="474"/>
      <c r="M13" s="137"/>
      <c r="P13" s="1140"/>
    </row>
    <row r="14" spans="1:16" ht="12.75" customHeight="1">
      <c r="A14" s="469"/>
      <c r="B14" s="469"/>
      <c r="C14" s="154" t="s">
        <v>472</v>
      </c>
      <c r="D14" s="154"/>
      <c r="E14" s="142"/>
      <c r="F14" s="679">
        <v>11.2</v>
      </c>
      <c r="G14" s="679">
        <v>23.9</v>
      </c>
      <c r="H14" s="679">
        <v>10.1</v>
      </c>
      <c r="I14" s="679">
        <v>12.5</v>
      </c>
      <c r="J14" s="155">
        <f t="shared" si="0"/>
        <v>1.2376237623762376</v>
      </c>
      <c r="K14" s="826"/>
      <c r="L14" s="474"/>
      <c r="M14" s="137"/>
    </row>
    <row r="15" spans="1:16" ht="12.75" customHeight="1">
      <c r="A15" s="469"/>
      <c r="B15" s="469"/>
      <c r="C15" s="154" t="s">
        <v>225</v>
      </c>
      <c r="D15" s="154"/>
      <c r="E15" s="142"/>
      <c r="F15" s="679">
        <v>26.3</v>
      </c>
      <c r="G15" s="679">
        <v>56.1</v>
      </c>
      <c r="H15" s="679">
        <v>25.3</v>
      </c>
      <c r="I15" s="679">
        <v>27.4</v>
      </c>
      <c r="J15" s="155">
        <f t="shared" si="0"/>
        <v>1.0830039525691699</v>
      </c>
      <c r="K15" s="826"/>
      <c r="L15" s="474"/>
      <c r="M15" s="137"/>
    </row>
    <row r="16" spans="1:16" ht="12.75" customHeight="1">
      <c r="A16" s="469"/>
      <c r="B16" s="469"/>
      <c r="C16" s="154" t="s">
        <v>467</v>
      </c>
      <c r="D16" s="154"/>
      <c r="E16" s="142"/>
      <c r="F16" s="679">
        <v>7.9</v>
      </c>
      <c r="G16" s="679">
        <v>15.2</v>
      </c>
      <c r="H16" s="679">
        <v>8</v>
      </c>
      <c r="I16" s="679">
        <v>7.8</v>
      </c>
      <c r="J16" s="155">
        <f t="shared" si="0"/>
        <v>0.97499999999999998</v>
      </c>
      <c r="K16" s="826"/>
      <c r="L16" s="474"/>
      <c r="M16" s="137"/>
    </row>
    <row r="17" spans="1:14" ht="12.75" customHeight="1">
      <c r="A17" s="469"/>
      <c r="B17" s="469"/>
      <c r="C17" s="154" t="s">
        <v>226</v>
      </c>
      <c r="D17" s="154"/>
      <c r="E17" s="142"/>
      <c r="F17" s="679">
        <v>7.9</v>
      </c>
      <c r="G17" s="679">
        <v>19.899999999999999</v>
      </c>
      <c r="H17" s="679">
        <v>8.6</v>
      </c>
      <c r="I17" s="679">
        <v>7.2</v>
      </c>
      <c r="J17" s="155">
        <f t="shared" si="0"/>
        <v>0.83720930232558144</v>
      </c>
      <c r="K17" s="826"/>
      <c r="L17" s="474"/>
      <c r="M17" s="137"/>
    </row>
    <row r="18" spans="1:14" ht="12.75" customHeight="1">
      <c r="A18" s="469"/>
      <c r="B18" s="469"/>
      <c r="C18" s="154" t="s">
        <v>227</v>
      </c>
      <c r="D18" s="154"/>
      <c r="E18" s="142"/>
      <c r="F18" s="679">
        <v>11</v>
      </c>
      <c r="G18" s="679">
        <v>26</v>
      </c>
      <c r="H18" s="679">
        <v>11</v>
      </c>
      <c r="I18" s="679">
        <v>11.1</v>
      </c>
      <c r="J18" s="155">
        <f t="shared" si="0"/>
        <v>1.009090909090909</v>
      </c>
      <c r="K18" s="826"/>
      <c r="L18" s="474"/>
      <c r="M18" s="137"/>
    </row>
    <row r="19" spans="1:14" s="159" customFormat="1" ht="12.75" customHeight="1">
      <c r="A19" s="527"/>
      <c r="B19" s="469"/>
      <c r="C19" s="154" t="s">
        <v>468</v>
      </c>
      <c r="D19" s="154"/>
      <c r="E19" s="158"/>
      <c r="F19" s="679">
        <v>27.6</v>
      </c>
      <c r="G19" s="679">
        <v>62.9</v>
      </c>
      <c r="H19" s="679">
        <v>24.6</v>
      </c>
      <c r="I19" s="679">
        <v>31.6</v>
      </c>
      <c r="J19" s="155">
        <f t="shared" si="0"/>
        <v>1.2845528455284552</v>
      </c>
      <c r="K19" s="827"/>
      <c r="L19" s="475"/>
      <c r="M19" s="157"/>
      <c r="N19" s="287"/>
    </row>
    <row r="20" spans="1:14" ht="12.75" customHeight="1">
      <c r="A20" s="469"/>
      <c r="B20" s="469"/>
      <c r="C20" s="154" t="s">
        <v>228</v>
      </c>
      <c r="D20" s="154"/>
      <c r="E20" s="142"/>
      <c r="F20" s="679">
        <v>7</v>
      </c>
      <c r="G20" s="679">
        <v>11.5</v>
      </c>
      <c r="H20" s="679">
        <v>7.4</v>
      </c>
      <c r="I20" s="679">
        <v>6.5</v>
      </c>
      <c r="J20" s="155">
        <f t="shared" si="0"/>
        <v>0.87837837837837829</v>
      </c>
      <c r="K20" s="826"/>
      <c r="L20" s="474"/>
      <c r="M20" s="137"/>
    </row>
    <row r="21" spans="1:14" s="161" customFormat="1" ht="12.75" customHeight="1">
      <c r="A21" s="528"/>
      <c r="B21" s="469"/>
      <c r="C21" s="154" t="s">
        <v>229</v>
      </c>
      <c r="D21" s="154"/>
      <c r="E21" s="148"/>
      <c r="F21" s="679">
        <v>13.8</v>
      </c>
      <c r="G21" s="679">
        <v>28.6</v>
      </c>
      <c r="H21" s="679">
        <v>15.8</v>
      </c>
      <c r="I21" s="679">
        <v>11.4</v>
      </c>
      <c r="J21" s="155">
        <f t="shared" si="0"/>
        <v>0.72151898734177211</v>
      </c>
      <c r="K21" s="827"/>
      <c r="L21" s="476"/>
      <c r="M21" s="160"/>
      <c r="N21" s="287"/>
    </row>
    <row r="22" spans="1:14" s="163" customFormat="1" ht="12.75" customHeight="1">
      <c r="A22" s="477"/>
      <c r="B22" s="477"/>
      <c r="C22" s="154" t="s">
        <v>230</v>
      </c>
      <c r="D22" s="154"/>
      <c r="E22" s="142"/>
      <c r="F22" s="679">
        <v>12</v>
      </c>
      <c r="G22" s="679">
        <v>39.5</v>
      </c>
      <c r="H22" s="679">
        <v>11.4</v>
      </c>
      <c r="I22" s="679">
        <v>12.8</v>
      </c>
      <c r="J22" s="155">
        <f t="shared" si="0"/>
        <v>1.1228070175438596</v>
      </c>
      <c r="K22" s="826"/>
      <c r="L22" s="474"/>
      <c r="M22" s="162"/>
      <c r="N22" s="287"/>
    </row>
    <row r="23" spans="1:14" ht="12.75" customHeight="1">
      <c r="A23" s="469"/>
      <c r="B23" s="469"/>
      <c r="C23" s="154" t="s">
        <v>231</v>
      </c>
      <c r="D23" s="154"/>
      <c r="E23" s="142"/>
      <c r="F23" s="679">
        <v>5.7</v>
      </c>
      <c r="G23" s="679">
        <v>19.2</v>
      </c>
      <c r="H23" s="679">
        <v>5</v>
      </c>
      <c r="I23" s="679">
        <v>6.7</v>
      </c>
      <c r="J23" s="155">
        <f t="shared" si="0"/>
        <v>1.34</v>
      </c>
      <c r="K23" s="826"/>
      <c r="L23" s="474"/>
      <c r="M23" s="137"/>
    </row>
    <row r="24" spans="1:14" ht="12.75" customHeight="1">
      <c r="A24" s="469"/>
      <c r="B24" s="469"/>
      <c r="C24" s="154" t="s">
        <v>232</v>
      </c>
      <c r="D24" s="154"/>
      <c r="E24" s="142"/>
      <c r="F24" s="679">
        <v>6</v>
      </c>
      <c r="G24" s="679">
        <v>10.6</v>
      </c>
      <c r="H24" s="679">
        <v>6.2</v>
      </c>
      <c r="I24" s="679">
        <v>5.7</v>
      </c>
      <c r="J24" s="155">
        <f t="shared" si="0"/>
        <v>0.91935483870967738</v>
      </c>
      <c r="K24" s="826"/>
      <c r="L24" s="474"/>
      <c r="M24" s="137"/>
    </row>
    <row r="25" spans="1:14" s="167" customFormat="1" ht="12.75" customHeight="1">
      <c r="A25" s="478"/>
      <c r="B25" s="478"/>
      <c r="C25" s="147" t="s">
        <v>75</v>
      </c>
      <c r="D25" s="147"/>
      <c r="E25" s="165"/>
      <c r="F25" s="680">
        <v>16.5</v>
      </c>
      <c r="G25" s="680">
        <v>37.4</v>
      </c>
      <c r="H25" s="680">
        <v>16.2</v>
      </c>
      <c r="I25" s="680">
        <v>16.899999999999999</v>
      </c>
      <c r="J25" s="166">
        <f t="shared" si="0"/>
        <v>1.0432098765432098</v>
      </c>
      <c r="K25" s="827"/>
      <c r="L25" s="479"/>
      <c r="M25" s="164"/>
      <c r="N25" s="287"/>
    </row>
    <row r="26" spans="1:14" s="169" customFormat="1" ht="12.75" customHeight="1">
      <c r="A26" s="480"/>
      <c r="B26" s="529"/>
      <c r="C26" s="533" t="s">
        <v>233</v>
      </c>
      <c r="D26" s="533"/>
      <c r="E26" s="534"/>
      <c r="F26" s="681">
        <v>12.1</v>
      </c>
      <c r="G26" s="681">
        <v>24</v>
      </c>
      <c r="H26" s="681">
        <v>11.9</v>
      </c>
      <c r="I26" s="681">
        <v>12.3</v>
      </c>
      <c r="J26" s="520">
        <f t="shared" si="0"/>
        <v>1.0336134453781514</v>
      </c>
      <c r="K26" s="828"/>
      <c r="L26" s="481"/>
      <c r="M26" s="168"/>
      <c r="N26" s="287"/>
    </row>
    <row r="27" spans="1:14" ht="12.75" customHeight="1">
      <c r="A27" s="469"/>
      <c r="B27" s="469"/>
      <c r="C27" s="154" t="s">
        <v>234</v>
      </c>
      <c r="D27" s="154"/>
      <c r="E27" s="142"/>
      <c r="F27" s="679">
        <v>12.7</v>
      </c>
      <c r="G27" s="679">
        <v>25.1</v>
      </c>
      <c r="H27" s="679">
        <v>14.1</v>
      </c>
      <c r="I27" s="679">
        <v>11.1</v>
      </c>
      <c r="J27" s="155">
        <f t="shared" si="0"/>
        <v>0.78723404255319152</v>
      </c>
      <c r="K27" s="826"/>
      <c r="L27" s="474"/>
      <c r="M27" s="137"/>
    </row>
    <row r="28" spans="1:14" ht="12.75" customHeight="1">
      <c r="A28" s="469"/>
      <c r="B28" s="469"/>
      <c r="C28" s="154" t="s">
        <v>235</v>
      </c>
      <c r="D28" s="154"/>
      <c r="E28" s="142"/>
      <c r="F28" s="679">
        <v>6.7</v>
      </c>
      <c r="G28" s="679">
        <v>11.9</v>
      </c>
      <c r="H28" s="679">
        <v>5.8</v>
      </c>
      <c r="I28" s="679">
        <v>7.6</v>
      </c>
      <c r="J28" s="155">
        <f t="shared" si="0"/>
        <v>1.3103448275862069</v>
      </c>
      <c r="K28" s="826"/>
      <c r="L28" s="474"/>
      <c r="M28" s="137"/>
    </row>
    <row r="29" spans="1:14" ht="12.75" customHeight="1">
      <c r="A29" s="469"/>
      <c r="B29" s="469"/>
      <c r="C29" s="154" t="s">
        <v>470</v>
      </c>
      <c r="D29" s="154"/>
      <c r="E29" s="170"/>
      <c r="F29" s="679">
        <v>10.4</v>
      </c>
      <c r="G29" s="679">
        <v>28.2</v>
      </c>
      <c r="H29" s="679">
        <v>10.4</v>
      </c>
      <c r="I29" s="679">
        <v>10.4</v>
      </c>
      <c r="J29" s="155">
        <f t="shared" si="0"/>
        <v>1</v>
      </c>
      <c r="K29" s="826"/>
      <c r="L29" s="474"/>
      <c r="M29" s="137"/>
    </row>
    <row r="30" spans="1:14" ht="12.75" customHeight="1">
      <c r="A30" s="469"/>
      <c r="B30" s="469"/>
      <c r="C30" s="154" t="s">
        <v>448</v>
      </c>
      <c r="D30" s="154"/>
      <c r="E30" s="142"/>
      <c r="F30" s="679">
        <v>11.5</v>
      </c>
      <c r="G30" s="679">
        <v>19.8</v>
      </c>
      <c r="H30" s="679">
        <v>12.1</v>
      </c>
      <c r="I30" s="679">
        <v>10.8</v>
      </c>
      <c r="J30" s="155">
        <f t="shared" si="0"/>
        <v>0.89256198347107452</v>
      </c>
      <c r="K30" s="826"/>
      <c r="L30" s="474"/>
      <c r="M30" s="137"/>
    </row>
    <row r="31" spans="1:14" ht="12.75" customHeight="1">
      <c r="A31" s="469"/>
      <c r="B31" s="469"/>
      <c r="C31" s="154" t="s">
        <v>289</v>
      </c>
      <c r="D31" s="154"/>
      <c r="E31" s="142"/>
      <c r="F31" s="679">
        <v>12.1</v>
      </c>
      <c r="G31" s="679">
        <v>23.1</v>
      </c>
      <c r="H31" s="679">
        <v>13.3</v>
      </c>
      <c r="I31" s="679">
        <v>10.9</v>
      </c>
      <c r="J31" s="155">
        <f t="shared" si="0"/>
        <v>0.81954887218045114</v>
      </c>
      <c r="K31" s="826"/>
      <c r="L31" s="474"/>
      <c r="M31" s="137"/>
    </row>
    <row r="32" spans="1:14" s="173" customFormat="1" ht="12.75" customHeight="1">
      <c r="A32" s="530"/>
      <c r="B32" s="469"/>
      <c r="C32" s="154" t="s">
        <v>236</v>
      </c>
      <c r="D32" s="154"/>
      <c r="E32" s="158"/>
      <c r="F32" s="679">
        <v>10.4</v>
      </c>
      <c r="G32" s="679">
        <v>26.1</v>
      </c>
      <c r="H32" s="679">
        <v>9.6999999999999993</v>
      </c>
      <c r="I32" s="679">
        <v>11.3</v>
      </c>
      <c r="J32" s="155">
        <f t="shared" si="0"/>
        <v>1.1649484536082475</v>
      </c>
      <c r="K32" s="826"/>
      <c r="L32" s="482"/>
      <c r="M32" s="171"/>
      <c r="N32" s="287"/>
    </row>
    <row r="33" spans="1:14" ht="12.75" customHeight="1">
      <c r="A33" s="469"/>
      <c r="B33" s="469"/>
      <c r="C33" s="154" t="s">
        <v>469</v>
      </c>
      <c r="D33" s="154"/>
      <c r="E33" s="142"/>
      <c r="F33" s="679">
        <v>7.7</v>
      </c>
      <c r="G33" s="679">
        <v>21.3</v>
      </c>
      <c r="H33" s="679">
        <v>8.3000000000000007</v>
      </c>
      <c r="I33" s="679">
        <v>7.1</v>
      </c>
      <c r="J33" s="155">
        <f t="shared" si="0"/>
        <v>0.85542168674698782</v>
      </c>
      <c r="K33" s="826"/>
      <c r="L33" s="474"/>
      <c r="M33" s="137"/>
    </row>
    <row r="34" spans="1:14" ht="12.75" customHeight="1">
      <c r="A34" s="469"/>
      <c r="B34" s="469"/>
      <c r="C34" s="154" t="s">
        <v>237</v>
      </c>
      <c r="D34" s="154"/>
      <c r="E34" s="142"/>
      <c r="F34" s="679">
        <v>6.8</v>
      </c>
      <c r="G34" s="679">
        <v>18.3</v>
      </c>
      <c r="H34" s="679">
        <v>5.9</v>
      </c>
      <c r="I34" s="679">
        <v>8</v>
      </c>
      <c r="J34" s="155">
        <f t="shared" si="0"/>
        <v>1.3559322033898304</v>
      </c>
      <c r="K34" s="826"/>
      <c r="L34" s="474"/>
      <c r="M34" s="137"/>
    </row>
    <row r="35" spans="1:14" s="161" customFormat="1" ht="12.75" customHeight="1">
      <c r="A35" s="528"/>
      <c r="B35" s="469"/>
      <c r="C35" s="154" t="s">
        <v>449</v>
      </c>
      <c r="D35" s="154"/>
      <c r="E35" s="148"/>
      <c r="F35" s="679">
        <v>7.5</v>
      </c>
      <c r="G35" s="679">
        <v>23.1</v>
      </c>
      <c r="H35" s="679">
        <v>8.1999999999999993</v>
      </c>
      <c r="I35" s="679">
        <v>6.5</v>
      </c>
      <c r="J35" s="155">
        <f t="shared" si="0"/>
        <v>0.79268292682926833</v>
      </c>
      <c r="K35" s="827"/>
      <c r="L35" s="476"/>
      <c r="M35" s="160"/>
      <c r="N35" s="287"/>
    </row>
    <row r="36" spans="1:14" ht="12.75" customHeight="1">
      <c r="A36" s="469"/>
      <c r="B36" s="469"/>
      <c r="C36" s="154" t="s">
        <v>238</v>
      </c>
      <c r="D36" s="154"/>
      <c r="E36" s="142"/>
      <c r="F36" s="679">
        <v>7.8</v>
      </c>
      <c r="G36" s="679">
        <v>23</v>
      </c>
      <c r="H36" s="679">
        <v>8</v>
      </c>
      <c r="I36" s="679">
        <v>7.5</v>
      </c>
      <c r="J36" s="155">
        <f t="shared" si="0"/>
        <v>0.9375</v>
      </c>
      <c r="K36" s="826"/>
      <c r="L36" s="474"/>
      <c r="M36" s="137"/>
    </row>
    <row r="37" spans="1:14" s="169" customFormat="1" ht="12.75" customHeight="1">
      <c r="A37" s="480"/>
      <c r="B37" s="531"/>
      <c r="C37" s="533" t="s">
        <v>239</v>
      </c>
      <c r="D37" s="533"/>
      <c r="E37" s="534"/>
      <c r="F37" s="681">
        <v>10.9</v>
      </c>
      <c r="G37" s="681">
        <v>23.2</v>
      </c>
      <c r="H37" s="681">
        <v>10.8</v>
      </c>
      <c r="I37" s="681">
        <v>11</v>
      </c>
      <c r="J37" s="520">
        <f t="shared" si="0"/>
        <v>1.0185185185185184</v>
      </c>
      <c r="K37" s="828"/>
      <c r="L37" s="481"/>
      <c r="M37" s="168"/>
      <c r="N37" s="287"/>
    </row>
    <row r="38" spans="1:14" ht="23.25" customHeight="1">
      <c r="A38" s="469"/>
      <c r="B38" s="469"/>
      <c r="C38" s="154" t="s">
        <v>240</v>
      </c>
      <c r="D38" s="154"/>
      <c r="E38" s="142"/>
      <c r="F38" s="679">
        <v>7.4</v>
      </c>
      <c r="G38" s="679">
        <v>15.6</v>
      </c>
      <c r="H38" s="679">
        <v>7.7</v>
      </c>
      <c r="I38" s="679">
        <v>7</v>
      </c>
      <c r="J38" s="155">
        <f t="shared" si="0"/>
        <v>0.90909090909090906</v>
      </c>
      <c r="K38" s="826"/>
      <c r="L38" s="474"/>
      <c r="M38" s="137"/>
    </row>
    <row r="39" spans="1:14" s="180" customFormat="1" ht="12" customHeight="1">
      <c r="A39" s="532"/>
      <c r="B39" s="469"/>
      <c r="C39" s="174"/>
      <c r="D39" s="175"/>
      <c r="E39" s="176"/>
      <c r="F39" s="177"/>
      <c r="G39" s="177"/>
      <c r="H39" s="178"/>
      <c r="I39" s="178"/>
      <c r="J39" s="178"/>
      <c r="K39" s="178"/>
      <c r="L39" s="483"/>
      <c r="M39" s="179"/>
      <c r="N39" s="287"/>
    </row>
    <row r="40" spans="1:14" ht="17.25" customHeight="1">
      <c r="A40" s="469"/>
      <c r="B40" s="469"/>
      <c r="C40" s="154"/>
      <c r="D40" s="154"/>
      <c r="E40" s="142"/>
      <c r="F40" s="150"/>
      <c r="G40" s="1579"/>
      <c r="H40" s="1579"/>
      <c r="I40" s="1579"/>
      <c r="J40" s="1579"/>
      <c r="K40" s="1579"/>
      <c r="L40" s="484"/>
      <c r="M40" s="135"/>
    </row>
    <row r="41" spans="1:14" ht="17.25" customHeight="1">
      <c r="A41" s="469"/>
      <c r="B41" s="469"/>
      <c r="C41" s="154"/>
      <c r="D41" s="154"/>
      <c r="E41" s="142"/>
      <c r="F41" s="150"/>
      <c r="G41" s="1579"/>
      <c r="H41" s="1579"/>
      <c r="I41" s="1579"/>
      <c r="J41" s="1579"/>
      <c r="K41" s="1579"/>
      <c r="L41" s="484"/>
      <c r="M41" s="135"/>
    </row>
    <row r="42" spans="1:14" ht="17.25" customHeight="1">
      <c r="A42" s="469"/>
      <c r="B42" s="469"/>
      <c r="C42" s="154"/>
      <c r="D42" s="154"/>
      <c r="E42" s="142"/>
      <c r="F42" s="150"/>
      <c r="G42" s="1579"/>
      <c r="H42" s="1579"/>
      <c r="I42" s="1579"/>
      <c r="J42" s="1579"/>
      <c r="K42" s="1579"/>
      <c r="L42" s="484"/>
      <c r="M42" s="135"/>
    </row>
    <row r="43" spans="1:14" ht="17.25" customHeight="1">
      <c r="A43" s="469"/>
      <c r="B43" s="469"/>
      <c r="C43" s="154"/>
      <c r="D43" s="154"/>
      <c r="E43" s="181"/>
      <c r="F43" s="150"/>
      <c r="G43" s="1579"/>
      <c r="H43" s="1579"/>
      <c r="I43" s="1579"/>
      <c r="J43" s="1579"/>
      <c r="K43" s="1579"/>
      <c r="L43" s="484"/>
      <c r="M43" s="135"/>
    </row>
    <row r="44" spans="1:14" ht="17.25" customHeight="1">
      <c r="A44" s="469"/>
      <c r="B44" s="469"/>
      <c r="C44" s="154"/>
      <c r="D44" s="154"/>
      <c r="E44" s="142"/>
      <c r="F44" s="150"/>
      <c r="G44" s="1579"/>
      <c r="H44" s="1579"/>
      <c r="I44" s="1579"/>
      <c r="J44" s="1579"/>
      <c r="K44" s="1579"/>
      <c r="L44" s="484"/>
      <c r="M44" s="135"/>
    </row>
    <row r="45" spans="1:14" ht="17.25" customHeight="1">
      <c r="A45" s="469"/>
      <c r="B45" s="469"/>
      <c r="C45" s="154"/>
      <c r="D45" s="154"/>
      <c r="E45" s="142"/>
      <c r="F45" s="150"/>
      <c r="G45" s="1579"/>
      <c r="H45" s="1579"/>
      <c r="I45" s="1579"/>
      <c r="J45" s="1579"/>
      <c r="K45" s="1579"/>
      <c r="L45" s="484"/>
      <c r="M45" s="135"/>
    </row>
    <row r="46" spans="1:14" ht="17.25" customHeight="1">
      <c r="A46" s="469"/>
      <c r="B46" s="469"/>
      <c r="C46" s="154"/>
      <c r="D46" s="154"/>
      <c r="E46" s="142"/>
      <c r="F46" s="150"/>
      <c r="G46" s="1579"/>
      <c r="H46" s="1579"/>
      <c r="I46" s="1579"/>
      <c r="J46" s="1579"/>
      <c r="K46" s="1579"/>
      <c r="L46" s="484"/>
      <c r="M46" s="135"/>
    </row>
    <row r="47" spans="1:14" ht="17.25" customHeight="1">
      <c r="A47" s="469"/>
      <c r="B47" s="469"/>
      <c r="C47" s="154"/>
      <c r="D47" s="154"/>
      <c r="E47" s="142"/>
      <c r="F47" s="150"/>
      <c r="G47" s="1579"/>
      <c r="H47" s="1579"/>
      <c r="I47" s="1579"/>
      <c r="J47" s="1579"/>
      <c r="K47" s="1579"/>
      <c r="L47" s="484"/>
      <c r="M47" s="135"/>
    </row>
    <row r="48" spans="1:14" ht="17.25" customHeight="1">
      <c r="A48" s="469"/>
      <c r="B48" s="469"/>
      <c r="C48" s="154"/>
      <c r="D48" s="154"/>
      <c r="E48" s="142"/>
      <c r="F48" s="150"/>
      <c r="G48" s="1579"/>
      <c r="H48" s="1579"/>
      <c r="I48" s="1579"/>
      <c r="J48" s="1579"/>
      <c r="K48" s="1579"/>
      <c r="L48" s="484"/>
      <c r="M48" s="135"/>
    </row>
    <row r="49" spans="1:14" ht="17.25" customHeight="1">
      <c r="A49" s="469"/>
      <c r="B49" s="469"/>
      <c r="C49" s="154"/>
      <c r="D49" s="154"/>
      <c r="E49" s="142"/>
      <c r="F49" s="150"/>
      <c r="G49" s="1579"/>
      <c r="H49" s="1579"/>
      <c r="I49" s="1579"/>
      <c r="J49" s="1579"/>
      <c r="K49" s="1579"/>
      <c r="L49" s="484"/>
      <c r="M49" s="135"/>
    </row>
    <row r="50" spans="1:14" ht="17.25" customHeight="1">
      <c r="A50" s="469"/>
      <c r="B50" s="469"/>
      <c r="C50" s="154"/>
      <c r="D50" s="154"/>
      <c r="E50" s="142"/>
      <c r="F50" s="150"/>
      <c r="G50" s="1579"/>
      <c r="H50" s="1579"/>
      <c r="I50" s="1579"/>
      <c r="J50" s="1579"/>
      <c r="K50" s="1579"/>
      <c r="L50" s="484"/>
      <c r="M50" s="135"/>
    </row>
    <row r="51" spans="1:14" ht="17.25" customHeight="1">
      <c r="A51" s="469"/>
      <c r="B51" s="469"/>
      <c r="C51" s="154"/>
      <c r="D51" s="154"/>
      <c r="E51" s="142"/>
      <c r="F51" s="150"/>
      <c r="G51" s="1579"/>
      <c r="H51" s="1579"/>
      <c r="I51" s="1579"/>
      <c r="J51" s="1579"/>
      <c r="K51" s="1579"/>
      <c r="L51" s="484"/>
      <c r="M51" s="135"/>
    </row>
    <row r="52" spans="1:14" s="173" customFormat="1" ht="17.25" customHeight="1">
      <c r="A52" s="530"/>
      <c r="B52" s="469"/>
      <c r="C52" s="154"/>
      <c r="D52" s="154"/>
      <c r="E52" s="182"/>
      <c r="F52" s="150"/>
      <c r="G52" s="1578"/>
      <c r="H52" s="1578"/>
      <c r="I52" s="1578"/>
      <c r="J52" s="1579"/>
      <c r="K52" s="1579"/>
      <c r="L52" s="485"/>
      <c r="M52" s="172"/>
      <c r="N52" s="829"/>
    </row>
    <row r="53" spans="1:14" ht="17.25" customHeight="1">
      <c r="A53" s="469"/>
      <c r="B53" s="469"/>
      <c r="C53" s="154"/>
      <c r="D53" s="154"/>
      <c r="E53" s="142"/>
      <c r="F53" s="150"/>
      <c r="G53" s="1579"/>
      <c r="H53" s="1579"/>
      <c r="I53" s="1579"/>
      <c r="J53" s="1579"/>
      <c r="K53" s="1579"/>
      <c r="L53" s="484"/>
      <c r="M53" s="135"/>
    </row>
    <row r="54" spans="1:14" ht="17.25" customHeight="1">
      <c r="A54" s="469"/>
      <c r="B54" s="469"/>
      <c r="C54" s="154"/>
      <c r="D54" s="154"/>
      <c r="E54" s="142"/>
      <c r="F54" s="150"/>
      <c r="G54" s="1578"/>
      <c r="H54" s="1578"/>
      <c r="I54" s="1578"/>
      <c r="J54" s="1579"/>
      <c r="K54" s="1579"/>
      <c r="L54" s="484"/>
      <c r="M54" s="135"/>
    </row>
    <row r="55" spans="1:14" ht="5.25" customHeight="1">
      <c r="A55" s="469"/>
      <c r="B55" s="469"/>
      <c r="C55" s="154"/>
      <c r="D55" s="154"/>
      <c r="E55" s="142"/>
      <c r="F55" s="150"/>
      <c r="G55" s="1578"/>
      <c r="H55" s="1578"/>
      <c r="I55" s="1578"/>
      <c r="J55" s="1579"/>
      <c r="K55" s="1579"/>
      <c r="L55" s="484"/>
      <c r="M55" s="135"/>
    </row>
    <row r="56" spans="1:14" ht="18.75" customHeight="1">
      <c r="A56" s="469"/>
      <c r="B56" s="469"/>
      <c r="C56" s="154"/>
      <c r="D56" s="154"/>
      <c r="E56" s="142"/>
      <c r="F56" s="150"/>
      <c r="G56" s="1579"/>
      <c r="H56" s="1579"/>
      <c r="I56" s="1579"/>
      <c r="J56" s="1579"/>
      <c r="K56" s="1579"/>
      <c r="L56" s="484"/>
      <c r="M56" s="135"/>
    </row>
    <row r="57" spans="1:14" ht="11.25" customHeight="1">
      <c r="A57" s="469"/>
      <c r="B57" s="469"/>
      <c r="C57" s="1572" t="s">
        <v>473</v>
      </c>
      <c r="D57" s="1573"/>
      <c r="E57" s="1573"/>
      <c r="F57" s="1573"/>
      <c r="G57" s="1573"/>
      <c r="H57" s="1573"/>
      <c r="I57" s="1573"/>
      <c r="J57" s="1573"/>
      <c r="K57" s="1573"/>
      <c r="L57" s="1574"/>
      <c r="M57" s="135"/>
    </row>
    <row r="58" spans="1:14" ht="18.75" customHeight="1">
      <c r="A58" s="469"/>
      <c r="B58" s="469"/>
      <c r="C58" s="1573" t="s">
        <v>466</v>
      </c>
      <c r="D58" s="1573"/>
      <c r="E58" s="1573"/>
      <c r="F58" s="1573"/>
      <c r="G58" s="1573"/>
      <c r="H58" s="1573"/>
      <c r="I58" s="1573"/>
      <c r="J58" s="1573"/>
      <c r="K58" s="1573"/>
      <c r="L58" s="1046"/>
      <c r="M58" s="135"/>
    </row>
    <row r="59" spans="1:14" ht="13.5" customHeight="1">
      <c r="A59" s="469"/>
      <c r="B59" s="469"/>
      <c r="C59" s="1575"/>
      <c r="D59" s="1576"/>
      <c r="E59" s="1576"/>
      <c r="F59" s="1576"/>
      <c r="G59" s="183"/>
      <c r="H59" s="184"/>
      <c r="I59" s="184"/>
      <c r="J59" s="1577" t="s">
        <v>571</v>
      </c>
      <c r="K59" s="1577"/>
      <c r="L59" s="682">
        <v>21</v>
      </c>
      <c r="M59" s="135"/>
    </row>
    <row r="63" spans="1:14" ht="8.25" customHeight="1"/>
    <row r="65" spans="12:12" ht="9" customHeight="1"/>
    <row r="66" spans="12:12" ht="8.25" customHeight="1">
      <c r="L66" s="185"/>
    </row>
    <row r="67" spans="12:12" ht="9.75" customHeight="1"/>
  </sheetData>
  <mergeCells count="40">
    <mergeCell ref="C4:K4"/>
    <mergeCell ref="C7:D7"/>
    <mergeCell ref="G40:I40"/>
    <mergeCell ref="J40:K40"/>
    <mergeCell ref="G41:I41"/>
    <mergeCell ref="J41:K41"/>
    <mergeCell ref="G42:I42"/>
    <mergeCell ref="J42:K42"/>
    <mergeCell ref="G43:I43"/>
    <mergeCell ref="J43:K43"/>
    <mergeCell ref="G44:I44"/>
    <mergeCell ref="J44:K44"/>
    <mergeCell ref="G45:I45"/>
    <mergeCell ref="J45:K45"/>
    <mergeCell ref="G46:I46"/>
    <mergeCell ref="J46:K46"/>
    <mergeCell ref="G47:I47"/>
    <mergeCell ref="J47:K47"/>
    <mergeCell ref="G48:I48"/>
    <mergeCell ref="J48:K48"/>
    <mergeCell ref="G49:I49"/>
    <mergeCell ref="J49:K49"/>
    <mergeCell ref="G50:I50"/>
    <mergeCell ref="J50:K50"/>
    <mergeCell ref="G51:I51"/>
    <mergeCell ref="J51:K51"/>
    <mergeCell ref="G52:I52"/>
    <mergeCell ref="J52:K52"/>
    <mergeCell ref="G53:I53"/>
    <mergeCell ref="J53:K53"/>
    <mergeCell ref="C57:L57"/>
    <mergeCell ref="C58:K58"/>
    <mergeCell ref="C59:F59"/>
    <mergeCell ref="J59:K59"/>
    <mergeCell ref="G54:I54"/>
    <mergeCell ref="J54:K54"/>
    <mergeCell ref="G55:I55"/>
    <mergeCell ref="J55:K55"/>
    <mergeCell ref="G56:I56"/>
    <mergeCell ref="J56:K5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Folha8" enableFormatConditionsCalculation="0">
    <tabColor theme="9"/>
  </sheetPr>
  <dimension ref="A1:R68"/>
  <sheetViews>
    <sheetView showRuler="0" workbookViewId="0"/>
  </sheetViews>
  <sheetFormatPr defaultRowHeight="12.75"/>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 min="17" max="17" width="13" customWidth="1"/>
  </cols>
  <sheetData>
    <row r="1" spans="1:17" ht="13.5" customHeight="1">
      <c r="A1" s="4"/>
      <c r="B1" s="307"/>
      <c r="C1" s="307"/>
      <c r="D1" s="307"/>
      <c r="E1" s="306"/>
      <c r="F1" s="1316" t="s">
        <v>43</v>
      </c>
      <c r="G1" s="1316"/>
      <c r="H1" s="1316"/>
      <c r="I1" s="8"/>
      <c r="J1" s="8"/>
      <c r="K1" s="8"/>
      <c r="L1" s="8"/>
      <c r="M1" s="8"/>
      <c r="N1" s="8"/>
      <c r="O1" s="8"/>
    </row>
    <row r="2" spans="1:17" ht="13.5" customHeight="1">
      <c r="A2" s="4"/>
      <c r="B2" s="313"/>
      <c r="C2" s="1322"/>
      <c r="D2" s="1322"/>
      <c r="E2" s="1322"/>
      <c r="F2" s="1322"/>
      <c r="G2" s="1322"/>
      <c r="H2" s="8"/>
      <c r="I2" s="8"/>
      <c r="J2" s="8"/>
      <c r="K2" s="8"/>
      <c r="L2" s="8"/>
      <c r="M2" s="8"/>
      <c r="N2" s="8"/>
      <c r="O2" s="8"/>
    </row>
    <row r="3" spans="1:17">
      <c r="A3" s="4"/>
      <c r="B3" s="314"/>
      <c r="C3" s="1322"/>
      <c r="D3" s="1322"/>
      <c r="E3" s="1322"/>
      <c r="F3" s="1322"/>
      <c r="G3" s="1322"/>
      <c r="H3" s="1"/>
      <c r="I3" s="8"/>
      <c r="J3" s="8"/>
      <c r="K3" s="8"/>
      <c r="L3" s="8"/>
      <c r="M3" s="8"/>
      <c r="N3" s="8"/>
      <c r="O3" s="4"/>
    </row>
    <row r="4" spans="1:17" ht="12.75" customHeight="1">
      <c r="A4" s="4"/>
      <c r="B4" s="316"/>
      <c r="C4" s="1314" t="s">
        <v>48</v>
      </c>
      <c r="D4" s="1315"/>
      <c r="E4" s="1315"/>
      <c r="F4" s="1315"/>
      <c r="G4" s="1315"/>
      <c r="H4" s="1315"/>
      <c r="I4" s="8"/>
      <c r="J4" s="8"/>
      <c r="K4" s="8"/>
      <c r="L4" s="8"/>
      <c r="M4" s="22"/>
      <c r="N4" s="8"/>
      <c r="O4" s="4"/>
    </row>
    <row r="5" spans="1:17" s="12" customFormat="1" ht="16.5" customHeight="1">
      <c r="A5" s="11"/>
      <c r="B5" s="315"/>
      <c r="C5" s="1315"/>
      <c r="D5" s="1315"/>
      <c r="E5" s="1315"/>
      <c r="F5" s="1315"/>
      <c r="G5" s="1315"/>
      <c r="H5" s="1315"/>
      <c r="I5" s="8"/>
      <c r="J5" s="8"/>
      <c r="K5" s="8"/>
      <c r="L5" s="8"/>
      <c r="M5" s="22"/>
      <c r="N5" s="8"/>
      <c r="O5" s="11"/>
    </row>
    <row r="6" spans="1:17" ht="11.25" customHeight="1">
      <c r="A6" s="4"/>
      <c r="B6" s="316"/>
      <c r="C6" s="1315"/>
      <c r="D6" s="1315"/>
      <c r="E6" s="1315"/>
      <c r="F6" s="1315"/>
      <c r="G6" s="1315"/>
      <c r="H6" s="1315"/>
      <c r="I6" s="8"/>
      <c r="J6" s="8"/>
      <c r="K6" s="8"/>
      <c r="L6" s="8"/>
      <c r="M6" s="22"/>
      <c r="N6" s="8"/>
      <c r="O6" s="4"/>
    </row>
    <row r="7" spans="1:17" ht="11.25" customHeight="1">
      <c r="A7" s="4"/>
      <c r="B7" s="316"/>
      <c r="C7" s="1315"/>
      <c r="D7" s="1315"/>
      <c r="E7" s="1315"/>
      <c r="F7" s="1315"/>
      <c r="G7" s="1315"/>
      <c r="H7" s="1315"/>
      <c r="I7" s="8"/>
      <c r="J7" s="8"/>
      <c r="K7" s="8"/>
      <c r="L7" s="8"/>
      <c r="M7" s="22"/>
      <c r="N7" s="8"/>
      <c r="O7" s="4"/>
    </row>
    <row r="8" spans="1:17" ht="117" customHeight="1">
      <c r="A8" s="4"/>
      <c r="B8" s="316"/>
      <c r="C8" s="1315"/>
      <c r="D8" s="1315"/>
      <c r="E8" s="1315"/>
      <c r="F8" s="1315"/>
      <c r="G8" s="1315"/>
      <c r="H8" s="1315"/>
      <c r="I8" s="8"/>
      <c r="J8" s="8"/>
      <c r="K8" s="8"/>
      <c r="L8" s="8"/>
      <c r="M8" s="22"/>
      <c r="N8" s="8"/>
      <c r="O8" s="4"/>
    </row>
    <row r="9" spans="1:17" ht="10.5" customHeight="1">
      <c r="A9" s="4"/>
      <c r="B9" s="316"/>
      <c r="C9" s="1315"/>
      <c r="D9" s="1315"/>
      <c r="E9" s="1315"/>
      <c r="F9" s="1315"/>
      <c r="G9" s="1315"/>
      <c r="H9" s="1315"/>
      <c r="I9" s="8"/>
      <c r="J9" s="8"/>
      <c r="K9" s="8"/>
      <c r="L9" s="8"/>
      <c r="M9" s="22"/>
      <c r="N9" s="5"/>
      <c r="O9" s="4"/>
    </row>
    <row r="10" spans="1:17" ht="11.25" customHeight="1">
      <c r="A10" s="4"/>
      <c r="B10" s="316"/>
      <c r="C10" s="1315"/>
      <c r="D10" s="1315"/>
      <c r="E10" s="1315"/>
      <c r="F10" s="1315"/>
      <c r="G10" s="1315"/>
      <c r="H10" s="1315"/>
      <c r="I10" s="8"/>
      <c r="J10" s="8"/>
      <c r="K10" s="8"/>
      <c r="L10" s="8"/>
      <c r="M10" s="22"/>
      <c r="N10" s="5"/>
      <c r="O10" s="4"/>
      <c r="Q10" s="7"/>
    </row>
    <row r="11" spans="1:17" ht="3.75" customHeight="1">
      <c r="A11" s="4"/>
      <c r="B11" s="316"/>
      <c r="C11" s="1315"/>
      <c r="D11" s="1315"/>
      <c r="E11" s="1315"/>
      <c r="F11" s="1315"/>
      <c r="G11" s="1315"/>
      <c r="H11" s="1315"/>
      <c r="I11" s="8"/>
      <c r="J11" s="8"/>
      <c r="K11" s="8"/>
      <c r="L11" s="8"/>
      <c r="M11" s="22"/>
      <c r="N11" s="5"/>
      <c r="O11" s="4"/>
    </row>
    <row r="12" spans="1:17" ht="11.25" customHeight="1">
      <c r="A12" s="4"/>
      <c r="B12" s="316"/>
      <c r="C12" s="1315"/>
      <c r="D12" s="1315"/>
      <c r="E12" s="1315"/>
      <c r="F12" s="1315"/>
      <c r="G12" s="1315"/>
      <c r="H12" s="1315"/>
      <c r="I12" s="8"/>
      <c r="J12" s="8"/>
      <c r="K12" s="8"/>
      <c r="L12" s="8"/>
      <c r="M12" s="22"/>
      <c r="N12" s="5"/>
      <c r="O12" s="4"/>
    </row>
    <row r="13" spans="1:17" ht="11.25" customHeight="1">
      <c r="A13" s="4"/>
      <c r="B13" s="316"/>
      <c r="C13" s="1315"/>
      <c r="D13" s="1315"/>
      <c r="E13" s="1315"/>
      <c r="F13" s="1315"/>
      <c r="G13" s="1315"/>
      <c r="H13" s="1315"/>
      <c r="I13" s="8"/>
      <c r="J13" s="8"/>
      <c r="K13" s="8"/>
      <c r="L13" s="8"/>
      <c r="M13" s="22"/>
      <c r="N13" s="5"/>
      <c r="O13" s="4"/>
    </row>
    <row r="14" spans="1:17" ht="15.75" customHeight="1">
      <c r="A14" s="4"/>
      <c r="B14" s="316"/>
      <c r="C14" s="1315"/>
      <c r="D14" s="1315"/>
      <c r="E14" s="1315"/>
      <c r="F14" s="1315"/>
      <c r="G14" s="1315"/>
      <c r="H14" s="1315"/>
      <c r="I14" s="8"/>
      <c r="J14" s="8"/>
      <c r="K14" s="8"/>
      <c r="L14" s="8"/>
      <c r="M14" s="22"/>
      <c r="N14" s="5"/>
      <c r="O14" s="4"/>
    </row>
    <row r="15" spans="1:17" ht="22.5" customHeight="1">
      <c r="A15" s="4"/>
      <c r="B15" s="316"/>
      <c r="C15" s="1315"/>
      <c r="D15" s="1315"/>
      <c r="E15" s="1315"/>
      <c r="F15" s="1315"/>
      <c r="G15" s="1315"/>
      <c r="H15" s="1315"/>
      <c r="I15" s="8"/>
      <c r="J15" s="8"/>
      <c r="K15" s="8"/>
      <c r="L15" s="8"/>
      <c r="M15" s="22"/>
      <c r="N15" s="5"/>
      <c r="O15" s="4"/>
    </row>
    <row r="16" spans="1:17" ht="11.25" customHeight="1">
      <c r="A16" s="4"/>
      <c r="B16" s="316"/>
      <c r="C16" s="1315"/>
      <c r="D16" s="1315"/>
      <c r="E16" s="1315"/>
      <c r="F16" s="1315"/>
      <c r="G16" s="1315"/>
      <c r="H16" s="1315"/>
      <c r="I16" s="8"/>
      <c r="J16" s="8"/>
      <c r="K16" s="8"/>
      <c r="L16" s="8"/>
      <c r="M16" s="22"/>
      <c r="N16" s="5"/>
      <c r="O16" s="4"/>
    </row>
    <row r="17" spans="1:18" ht="11.25" customHeight="1">
      <c r="A17" s="4"/>
      <c r="B17" s="316"/>
      <c r="C17" s="1315"/>
      <c r="D17" s="1315"/>
      <c r="E17" s="1315"/>
      <c r="F17" s="1315"/>
      <c r="G17" s="1315"/>
      <c r="H17" s="1315"/>
      <c r="I17" s="8"/>
      <c r="J17" s="8"/>
      <c r="K17" s="8"/>
      <c r="L17" s="8"/>
      <c r="M17" s="22"/>
      <c r="N17" s="5"/>
      <c r="O17" s="4"/>
    </row>
    <row r="18" spans="1:18" ht="11.25" customHeight="1">
      <c r="A18" s="4"/>
      <c r="B18" s="316"/>
      <c r="C18" s="1315"/>
      <c r="D18" s="1315"/>
      <c r="E18" s="1315"/>
      <c r="F18" s="1315"/>
      <c r="G18" s="1315"/>
      <c r="H18" s="1315"/>
      <c r="I18" s="10"/>
      <c r="J18" s="10"/>
      <c r="K18" s="10"/>
      <c r="L18" s="10"/>
      <c r="M18" s="10"/>
      <c r="N18" s="5"/>
      <c r="O18" s="4"/>
    </row>
    <row r="19" spans="1:18" ht="11.25" customHeight="1">
      <c r="A19" s="4"/>
      <c r="B19" s="316"/>
      <c r="C19" s="1315"/>
      <c r="D19" s="1315"/>
      <c r="E19" s="1315"/>
      <c r="F19" s="1315"/>
      <c r="G19" s="1315"/>
      <c r="H19" s="1315"/>
      <c r="I19" s="23"/>
      <c r="J19" s="23"/>
      <c r="K19" s="23"/>
      <c r="L19" s="23"/>
      <c r="M19" s="23"/>
      <c r="N19" s="5"/>
      <c r="O19" s="4"/>
    </row>
    <row r="20" spans="1:18" ht="11.25" customHeight="1">
      <c r="A20" s="4"/>
      <c r="B20" s="316"/>
      <c r="C20" s="1315"/>
      <c r="D20" s="1315"/>
      <c r="E20" s="1315"/>
      <c r="F20" s="1315"/>
      <c r="G20" s="1315"/>
      <c r="H20" s="1315"/>
      <c r="I20" s="16"/>
      <c r="J20" s="16"/>
      <c r="K20" s="16"/>
      <c r="L20" s="16"/>
      <c r="M20" s="16"/>
      <c r="N20" s="5"/>
      <c r="O20" s="4"/>
    </row>
    <row r="21" spans="1:18" ht="11.25" customHeight="1">
      <c r="A21" s="4"/>
      <c r="B21" s="316"/>
      <c r="C21" s="1315"/>
      <c r="D21" s="1315"/>
      <c r="E21" s="1315"/>
      <c r="F21" s="1315"/>
      <c r="G21" s="1315"/>
      <c r="H21" s="1315"/>
      <c r="I21" s="16"/>
      <c r="J21" s="16"/>
      <c r="K21" s="16"/>
      <c r="L21" s="16"/>
      <c r="M21" s="16"/>
      <c r="N21" s="5"/>
      <c r="O21" s="4"/>
    </row>
    <row r="22" spans="1:18" ht="12" customHeight="1">
      <c r="A22" s="4"/>
      <c r="B22" s="316"/>
      <c r="C22" s="35"/>
      <c r="D22" s="35"/>
      <c r="E22" s="35"/>
      <c r="F22" s="35"/>
      <c r="G22" s="35"/>
      <c r="H22" s="35"/>
      <c r="I22" s="18"/>
      <c r="J22" s="18"/>
      <c r="K22" s="18"/>
      <c r="L22" s="18"/>
      <c r="M22" s="18"/>
      <c r="N22" s="5"/>
      <c r="O22" s="4"/>
    </row>
    <row r="23" spans="1:18" ht="27.75" customHeight="1">
      <c r="A23" s="4"/>
      <c r="B23" s="316"/>
      <c r="C23" s="35"/>
      <c r="D23" s="35"/>
      <c r="E23" s="35"/>
      <c r="F23" s="35"/>
      <c r="G23" s="35"/>
      <c r="H23" s="35"/>
      <c r="I23" s="16"/>
      <c r="J23" s="16"/>
      <c r="K23" s="16"/>
      <c r="L23" s="16"/>
      <c r="M23" s="16"/>
      <c r="N23" s="5"/>
      <c r="O23" s="4"/>
    </row>
    <row r="24" spans="1:18" ht="18" customHeight="1">
      <c r="A24" s="4"/>
      <c r="B24" s="316"/>
      <c r="C24" s="14"/>
      <c r="D24" s="18"/>
      <c r="E24" s="20"/>
      <c r="F24" s="18"/>
      <c r="G24" s="15"/>
      <c r="H24" s="18"/>
      <c r="I24" s="18"/>
      <c r="J24" s="18"/>
      <c r="K24" s="18"/>
      <c r="L24" s="18"/>
      <c r="M24" s="18"/>
      <c r="N24" s="5"/>
      <c r="O24" s="4"/>
    </row>
    <row r="25" spans="1:18" ht="18" customHeight="1">
      <c r="A25" s="4"/>
      <c r="B25" s="316"/>
      <c r="C25" s="17"/>
      <c r="D25" s="18"/>
      <c r="E25" s="13"/>
      <c r="F25" s="16"/>
      <c r="G25" s="15"/>
      <c r="H25" s="16"/>
      <c r="I25" s="16"/>
      <c r="J25" s="16"/>
      <c r="K25" s="16"/>
      <c r="L25" s="16"/>
      <c r="M25" s="16"/>
      <c r="N25" s="5"/>
      <c r="O25" s="4"/>
    </row>
    <row r="26" spans="1:18">
      <c r="A26" s="4"/>
      <c r="B26" s="316"/>
      <c r="C26" s="17"/>
      <c r="D26" s="18"/>
      <c r="E26" s="13"/>
      <c r="F26" s="16"/>
      <c r="G26" s="15"/>
      <c r="H26" s="16"/>
      <c r="I26" s="16"/>
      <c r="J26" s="16"/>
      <c r="K26" s="16"/>
      <c r="L26" s="16"/>
      <c r="M26" s="16"/>
      <c r="N26" s="5"/>
      <c r="O26" s="4"/>
    </row>
    <row r="27" spans="1:18" ht="13.5" customHeight="1">
      <c r="A27" s="4"/>
      <c r="B27" s="316"/>
      <c r="C27" s="17"/>
      <c r="D27" s="18"/>
      <c r="E27" s="13"/>
      <c r="F27" s="16"/>
      <c r="G27" s="15"/>
      <c r="H27" s="425"/>
      <c r="I27" s="426" t="s">
        <v>42</v>
      </c>
      <c r="J27" s="427"/>
      <c r="K27" s="427"/>
      <c r="L27" s="428"/>
      <c r="M27" s="428"/>
      <c r="N27" s="5"/>
      <c r="O27" s="4"/>
    </row>
    <row r="28" spans="1:18" ht="10.5" customHeight="1">
      <c r="A28" s="4"/>
      <c r="B28" s="316"/>
      <c r="C28" s="14"/>
      <c r="D28" s="18"/>
      <c r="E28" s="20"/>
      <c r="F28" s="18"/>
      <c r="G28" s="15"/>
      <c r="H28" s="18"/>
      <c r="I28" s="429"/>
      <c r="J28" s="429"/>
      <c r="K28" s="429"/>
      <c r="L28" s="429"/>
      <c r="M28" s="678"/>
      <c r="N28" s="430"/>
      <c r="O28" s="4"/>
    </row>
    <row r="29" spans="1:18" ht="16.5" customHeight="1">
      <c r="A29" s="4"/>
      <c r="B29" s="316"/>
      <c r="C29" s="14"/>
      <c r="D29" s="18"/>
      <c r="E29" s="20"/>
      <c r="F29" s="18"/>
      <c r="G29" s="15"/>
      <c r="H29" s="18"/>
      <c r="I29" s="18" t="s">
        <v>511</v>
      </c>
      <c r="J29" s="18"/>
      <c r="K29" s="18"/>
      <c r="L29" s="18"/>
      <c r="M29" s="678"/>
      <c r="N29" s="431"/>
      <c r="O29" s="4"/>
    </row>
    <row r="30" spans="1:18" ht="10.5" customHeight="1">
      <c r="A30" s="4"/>
      <c r="B30" s="316"/>
      <c r="C30" s="14"/>
      <c r="D30" s="18"/>
      <c r="E30" s="20"/>
      <c r="F30" s="18"/>
      <c r="G30" s="15"/>
      <c r="H30" s="18"/>
      <c r="I30" s="18"/>
      <c r="J30" s="18"/>
      <c r="K30" s="18"/>
      <c r="L30" s="18"/>
      <c r="M30" s="678"/>
      <c r="N30" s="431"/>
      <c r="O30" s="4"/>
      <c r="P30" s="126"/>
      <c r="Q30" s="126"/>
      <c r="R30" s="126"/>
    </row>
    <row r="31" spans="1:18" ht="16.5" customHeight="1">
      <c r="A31" s="4"/>
      <c r="B31" s="316"/>
      <c r="C31" s="17"/>
      <c r="D31" s="18"/>
      <c r="E31" s="13"/>
      <c r="F31" s="16"/>
      <c r="G31" s="15"/>
      <c r="H31" s="16"/>
      <c r="I31" s="1313" t="s">
        <v>46</v>
      </c>
      <c r="J31" s="1313"/>
      <c r="K31" s="1320" t="str">
        <f>+capa!G25</f>
        <v>Setembro de 2013</v>
      </c>
      <c r="L31" s="1321"/>
      <c r="M31" s="678"/>
      <c r="N31" s="432"/>
      <c r="O31" s="4"/>
      <c r="P31" s="126"/>
      <c r="Q31" s="126"/>
      <c r="R31" s="126"/>
    </row>
    <row r="32" spans="1:18" ht="10.5" customHeight="1">
      <c r="A32" s="4"/>
      <c r="B32" s="316"/>
      <c r="C32" s="17"/>
      <c r="D32" s="18"/>
      <c r="E32" s="13"/>
      <c r="F32" s="16"/>
      <c r="G32" s="15"/>
      <c r="H32" s="16"/>
      <c r="I32" s="300"/>
      <c r="J32" s="300"/>
      <c r="K32" s="299"/>
      <c r="L32" s="299"/>
      <c r="M32" s="678"/>
      <c r="N32" s="432"/>
      <c r="O32" s="4"/>
      <c r="P32" s="126"/>
      <c r="Q32" s="126"/>
      <c r="R32" s="126"/>
    </row>
    <row r="33" spans="1:18" ht="16.5" customHeight="1">
      <c r="A33" s="4"/>
      <c r="B33" s="316"/>
      <c r="C33" s="14"/>
      <c r="D33" s="18"/>
      <c r="E33" s="20"/>
      <c r="F33" s="18"/>
      <c r="G33" s="15"/>
      <c r="H33" s="18"/>
      <c r="I33" s="1319" t="s">
        <v>313</v>
      </c>
      <c r="J33" s="1317"/>
      <c r="K33" s="1317"/>
      <c r="L33" s="1317"/>
      <c r="M33" s="678"/>
      <c r="N33" s="431"/>
      <c r="O33" s="4"/>
      <c r="P33" s="126"/>
      <c r="Q33" s="126"/>
      <c r="R33" s="126"/>
    </row>
    <row r="34" spans="1:18" ht="14.25" customHeight="1">
      <c r="A34" s="4"/>
      <c r="B34" s="316"/>
      <c r="C34" s="14"/>
      <c r="D34" s="18"/>
      <c r="E34" s="20"/>
      <c r="F34" s="18"/>
      <c r="G34" s="15"/>
      <c r="H34" s="18"/>
      <c r="I34" s="255" t="s">
        <v>314</v>
      </c>
      <c r="J34" s="297"/>
      <c r="K34" s="297"/>
      <c r="L34" s="297"/>
      <c r="M34" s="678"/>
      <c r="N34" s="431"/>
      <c r="O34" s="4"/>
    </row>
    <row r="35" spans="1:18" s="126" customFormat="1" ht="14.25" customHeight="1">
      <c r="A35" s="4"/>
      <c r="B35" s="316"/>
      <c r="C35" s="14"/>
      <c r="D35" s="18"/>
      <c r="E35" s="20"/>
      <c r="F35" s="18"/>
      <c r="G35" s="500"/>
      <c r="H35" s="18"/>
      <c r="I35" s="255" t="s">
        <v>391</v>
      </c>
      <c r="J35" s="499"/>
      <c r="K35" s="499"/>
      <c r="L35" s="499"/>
      <c r="M35" s="678"/>
      <c r="N35" s="431"/>
      <c r="O35" s="4"/>
    </row>
    <row r="36" spans="1:18" ht="20.25" customHeight="1">
      <c r="A36" s="4"/>
      <c r="B36" s="316"/>
      <c r="C36" s="17"/>
      <c r="D36" s="18"/>
      <c r="E36" s="13"/>
      <c r="F36" s="16"/>
      <c r="G36" s="15"/>
      <c r="H36" s="16"/>
      <c r="I36" s="1320" t="s">
        <v>315</v>
      </c>
      <c r="J36" s="1320"/>
      <c r="K36" s="1320"/>
      <c r="L36" s="1320"/>
      <c r="M36" s="678"/>
      <c r="N36" s="432"/>
      <c r="O36" s="4"/>
    </row>
    <row r="37" spans="1:18" ht="12.75" customHeight="1">
      <c r="A37" s="4"/>
      <c r="B37" s="316"/>
      <c r="C37" s="17"/>
      <c r="D37" s="18"/>
      <c r="E37" s="13"/>
      <c r="F37" s="16"/>
      <c r="G37" s="15"/>
      <c r="H37" s="16"/>
      <c r="I37" s="298" t="s">
        <v>316</v>
      </c>
      <c r="J37" s="298"/>
      <c r="K37" s="298"/>
      <c r="L37" s="298"/>
      <c r="M37" s="678"/>
      <c r="N37" s="432"/>
      <c r="O37" s="4"/>
    </row>
    <row r="38" spans="1:18" ht="12.75" customHeight="1">
      <c r="A38" s="4"/>
      <c r="B38" s="316"/>
      <c r="C38" s="17"/>
      <c r="D38" s="18"/>
      <c r="E38" s="13"/>
      <c r="F38" s="16"/>
      <c r="G38" s="15"/>
      <c r="H38" s="16"/>
      <c r="I38" s="1320" t="s">
        <v>353</v>
      </c>
      <c r="J38" s="1320"/>
      <c r="K38" s="1320"/>
      <c r="L38" s="1320"/>
      <c r="M38" s="678"/>
      <c r="N38" s="432"/>
      <c r="O38" s="4"/>
    </row>
    <row r="39" spans="1:18" ht="17.25" customHeight="1">
      <c r="A39" s="4"/>
      <c r="B39" s="316"/>
      <c r="C39" s="14"/>
      <c r="D39" s="18"/>
      <c r="E39" s="20"/>
      <c r="F39" s="18"/>
      <c r="G39" s="15"/>
      <c r="H39" s="18"/>
      <c r="I39" s="1324" t="s">
        <v>445</v>
      </c>
      <c r="J39" s="1320"/>
      <c r="K39" s="1320"/>
      <c r="L39" s="1320"/>
      <c r="M39" s="678"/>
      <c r="N39" s="431"/>
      <c r="O39" s="4"/>
    </row>
    <row r="40" spans="1:18" ht="15" customHeight="1">
      <c r="A40" s="4"/>
      <c r="B40" s="316"/>
      <c r="C40" s="17"/>
      <c r="D40" s="18"/>
      <c r="E40" s="13"/>
      <c r="F40" s="16"/>
      <c r="G40" s="15"/>
      <c r="H40" s="16"/>
      <c r="I40" s="1324" t="s">
        <v>352</v>
      </c>
      <c r="J40" s="1320"/>
      <c r="K40" s="1320"/>
      <c r="L40" s="1320"/>
      <c r="M40" s="678"/>
      <c r="N40" s="432"/>
      <c r="O40" s="4"/>
    </row>
    <row r="41" spans="1:18" ht="10.5" customHeight="1">
      <c r="A41" s="4"/>
      <c r="B41" s="316"/>
      <c r="C41" s="17"/>
      <c r="D41" s="18"/>
      <c r="E41" s="13"/>
      <c r="F41" s="16"/>
      <c r="G41" s="15"/>
      <c r="H41" s="16"/>
      <c r="I41" s="298"/>
      <c r="J41" s="298"/>
      <c r="K41" s="298"/>
      <c r="L41" s="298"/>
      <c r="M41" s="678"/>
      <c r="N41" s="432"/>
      <c r="O41" s="4"/>
    </row>
    <row r="42" spans="1:18" ht="16.5" customHeight="1">
      <c r="A42" s="4"/>
      <c r="B42" s="316"/>
      <c r="C42" s="17"/>
      <c r="D42" s="18"/>
      <c r="E42" s="13"/>
      <c r="F42" s="16"/>
      <c r="G42" s="15"/>
      <c r="H42" s="16"/>
      <c r="I42" s="1318" t="s">
        <v>52</v>
      </c>
      <c r="J42" s="1313"/>
      <c r="K42" s="1313"/>
      <c r="L42" s="1313"/>
      <c r="M42" s="678"/>
      <c r="N42" s="432"/>
      <c r="O42" s="4"/>
    </row>
    <row r="43" spans="1:18" ht="10.5" customHeight="1">
      <c r="A43" s="4"/>
      <c r="B43" s="316"/>
      <c r="C43" s="14"/>
      <c r="D43" s="18"/>
      <c r="E43" s="20"/>
      <c r="F43" s="18"/>
      <c r="G43" s="15"/>
      <c r="H43" s="18"/>
      <c r="I43" s="1323"/>
      <c r="J43" s="1323"/>
      <c r="K43" s="1323"/>
      <c r="L43" s="1323"/>
      <c r="M43" s="678"/>
      <c r="N43" s="431"/>
      <c r="O43" s="4"/>
    </row>
    <row r="44" spans="1:18" ht="16.5" customHeight="1">
      <c r="A44" s="4"/>
      <c r="B44" s="316"/>
      <c r="C44" s="17"/>
      <c r="D44" s="18"/>
      <c r="E44" s="13"/>
      <c r="F44" s="16"/>
      <c r="G44" s="15"/>
      <c r="H44" s="16"/>
      <c r="I44" s="1317" t="s">
        <v>23</v>
      </c>
      <c r="J44" s="1317"/>
      <c r="K44" s="1317"/>
      <c r="L44" s="1317"/>
      <c r="M44" s="678"/>
      <c r="N44" s="432"/>
      <c r="O44" s="4"/>
    </row>
    <row r="45" spans="1:18" ht="10.5" customHeight="1">
      <c r="A45" s="4"/>
      <c r="B45" s="316"/>
      <c r="C45" s="17"/>
      <c r="D45" s="18"/>
      <c r="E45" s="13"/>
      <c r="F45" s="16"/>
      <c r="G45" s="15"/>
      <c r="H45" s="16"/>
      <c r="I45" s="297"/>
      <c r="J45" s="297"/>
      <c r="K45" s="297"/>
      <c r="L45" s="297"/>
      <c r="M45" s="678"/>
      <c r="N45" s="432"/>
      <c r="O45" s="4"/>
    </row>
    <row r="46" spans="1:18" ht="16.5" customHeight="1">
      <c r="A46" s="4"/>
      <c r="B46" s="316"/>
      <c r="C46" s="14"/>
      <c r="D46" s="18"/>
      <c r="E46" s="20"/>
      <c r="F46" s="18"/>
      <c r="G46" s="15"/>
      <c r="H46" s="18"/>
      <c r="I46" s="1313" t="s">
        <v>19</v>
      </c>
      <c r="J46" s="1313"/>
      <c r="K46" s="1313"/>
      <c r="L46" s="1313"/>
      <c r="M46" s="678"/>
      <c r="N46" s="431"/>
      <c r="O46" s="4"/>
    </row>
    <row r="47" spans="1:18" ht="10.5" customHeight="1">
      <c r="A47" s="4"/>
      <c r="B47" s="316"/>
      <c r="C47" s="14"/>
      <c r="D47" s="18"/>
      <c r="E47" s="20"/>
      <c r="F47" s="18"/>
      <c r="G47" s="15"/>
      <c r="H47" s="18"/>
      <c r="I47" s="300"/>
      <c r="J47" s="300"/>
      <c r="K47" s="300"/>
      <c r="L47" s="300"/>
      <c r="M47" s="678"/>
      <c r="N47" s="431"/>
      <c r="O47" s="4"/>
    </row>
    <row r="48" spans="1:18" ht="16.5" customHeight="1">
      <c r="A48" s="4"/>
      <c r="B48" s="316"/>
      <c r="C48" s="17"/>
      <c r="D48" s="18"/>
      <c r="E48" s="13"/>
      <c r="F48" s="16"/>
      <c r="G48" s="15"/>
      <c r="H48" s="16"/>
      <c r="I48" s="1329" t="s">
        <v>10</v>
      </c>
      <c r="J48" s="1329"/>
      <c r="K48" s="1329"/>
      <c r="L48" s="1329"/>
      <c r="M48" s="678"/>
      <c r="N48" s="432"/>
      <c r="O48" s="4"/>
    </row>
    <row r="49" spans="1:15" ht="5.25" customHeight="1">
      <c r="A49" s="4"/>
      <c r="B49" s="316"/>
      <c r="C49" s="17"/>
      <c r="D49" s="18"/>
      <c r="E49" s="13"/>
      <c r="F49" s="16"/>
      <c r="G49" s="15"/>
      <c r="H49" s="16"/>
      <c r="I49" s="301"/>
      <c r="J49" s="301"/>
      <c r="K49" s="301"/>
      <c r="L49" s="301"/>
      <c r="M49" s="678"/>
      <c r="N49" s="432"/>
      <c r="O49" s="4"/>
    </row>
    <row r="50" spans="1:15" ht="12.75" customHeight="1">
      <c r="A50" s="4"/>
      <c r="B50" s="316"/>
      <c r="C50" s="17"/>
      <c r="D50" s="18"/>
      <c r="E50" s="13"/>
      <c r="F50" s="16"/>
      <c r="G50" s="15"/>
      <c r="H50" s="16"/>
      <c r="I50" s="8"/>
      <c r="J50" s="8"/>
      <c r="K50" s="8"/>
      <c r="L50" s="8"/>
      <c r="M50" s="634"/>
      <c r="N50" s="5"/>
      <c r="O50" s="4"/>
    </row>
    <row r="51" spans="1:15" ht="27.75" customHeight="1">
      <c r="A51" s="4"/>
      <c r="B51" s="316"/>
      <c r="C51" s="3"/>
      <c r="D51" s="8"/>
      <c r="E51" s="5"/>
      <c r="F51" s="2"/>
      <c r="G51" s="6"/>
      <c r="H51" s="2"/>
      <c r="I51" s="33"/>
      <c r="J51" s="33"/>
      <c r="K51" s="8"/>
      <c r="L51" s="8"/>
      <c r="M51" s="2"/>
      <c r="N51" s="5"/>
      <c r="O51" s="4"/>
    </row>
    <row r="52" spans="1:15" ht="20.25" customHeight="1">
      <c r="A52" s="4"/>
      <c r="B52" s="316"/>
      <c r="C52" s="5"/>
      <c r="D52" s="5"/>
      <c r="E52" s="5"/>
      <c r="F52" s="5"/>
      <c r="G52" s="5"/>
      <c r="H52" s="5"/>
      <c r="I52" s="5"/>
      <c r="J52" s="5"/>
      <c r="K52" s="5"/>
      <c r="L52" s="5"/>
      <c r="M52" s="5"/>
      <c r="N52" s="5"/>
      <c r="O52" s="4"/>
    </row>
    <row r="53" spans="1:15">
      <c r="A53" s="4"/>
      <c r="B53" s="495">
        <v>2</v>
      </c>
      <c r="C53" s="1325" t="s">
        <v>571</v>
      </c>
      <c r="D53" s="1325"/>
      <c r="E53" s="1325"/>
      <c r="F53" s="1326"/>
      <c r="G53" s="1327"/>
      <c r="H53" s="1327"/>
      <c r="I53" s="8"/>
      <c r="J53" s="8"/>
      <c r="K53" s="8"/>
      <c r="L53" s="8"/>
      <c r="M53" s="8"/>
      <c r="O53" s="4"/>
    </row>
    <row r="64" spans="1:15" ht="8.25" customHeight="1"/>
    <row r="66" spans="13:14" ht="9" customHeight="1">
      <c r="N66" s="9"/>
    </row>
    <row r="67" spans="13:14" ht="8.25" customHeight="1">
      <c r="M67" s="1328"/>
      <c r="N67" s="1328"/>
    </row>
    <row r="68" spans="13:14" ht="9.75" customHeight="1"/>
  </sheetData>
  <customSheetViews>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9">
    <mergeCell ref="C53:E53"/>
    <mergeCell ref="F53:H53"/>
    <mergeCell ref="M67:N67"/>
    <mergeCell ref="I48:L48"/>
    <mergeCell ref="I46:L46"/>
    <mergeCell ref="I31:J31"/>
    <mergeCell ref="C4:H21"/>
    <mergeCell ref="F1:H1"/>
    <mergeCell ref="I44:L44"/>
    <mergeCell ref="I42:L42"/>
    <mergeCell ref="I33:L33"/>
    <mergeCell ref="K31:L31"/>
    <mergeCell ref="C2:G2"/>
    <mergeCell ref="C3:G3"/>
    <mergeCell ref="I36:L36"/>
    <mergeCell ref="I38:L38"/>
    <mergeCell ref="I43:L43"/>
    <mergeCell ref="I39:L39"/>
    <mergeCell ref="I40:L40"/>
  </mergeCells>
  <phoneticPr fontId="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sheetPr codeName="Folha22" enableFormatConditionsCalculation="0">
    <tabColor indexed="55"/>
  </sheetPr>
  <dimension ref="A1:BF86"/>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70"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306"/>
      <c r="C1" s="306"/>
      <c r="D1" s="306"/>
      <c r="E1" s="306"/>
      <c r="F1" s="306"/>
      <c r="G1" s="307"/>
      <c r="H1" s="307"/>
      <c r="I1" s="307"/>
      <c r="J1" s="307"/>
      <c r="K1" s="307"/>
      <c r="L1" s="307"/>
      <c r="M1" s="307"/>
      <c r="N1" s="307"/>
      <c r="O1" s="307"/>
      <c r="P1" s="307"/>
      <c r="Q1" s="307"/>
      <c r="R1" s="307"/>
      <c r="S1" s="307"/>
      <c r="T1" s="307"/>
      <c r="U1" s="307"/>
      <c r="V1" s="307"/>
      <c r="W1" s="307"/>
      <c r="X1" s="1413" t="s">
        <v>392</v>
      </c>
      <c r="Y1" s="1413"/>
      <c r="Z1" s="1413"/>
      <c r="AA1" s="1413"/>
      <c r="AB1" s="1413"/>
      <c r="AC1" s="1413"/>
      <c r="AD1" s="1413"/>
      <c r="AE1" s="1413"/>
      <c r="AF1" s="1413"/>
      <c r="AG1" s="4"/>
      <c r="AH1" s="27"/>
      <c r="AI1" s="27"/>
      <c r="AJ1" s="27"/>
      <c r="AK1" s="27"/>
      <c r="AL1" s="27"/>
      <c r="AM1" s="27"/>
    </row>
    <row r="2" spans="1:57" ht="6" customHeight="1">
      <c r="A2" s="308"/>
      <c r="B2" s="1416"/>
      <c r="C2" s="1416"/>
      <c r="D2" s="1416"/>
      <c r="E2" s="21"/>
      <c r="F2" s="21"/>
      <c r="G2" s="21"/>
      <c r="H2" s="21"/>
      <c r="I2" s="21"/>
      <c r="J2" s="305"/>
      <c r="K2" s="305"/>
      <c r="L2" s="305"/>
      <c r="M2" s="305"/>
      <c r="N2" s="305"/>
      <c r="O2" s="305"/>
      <c r="P2" s="305"/>
      <c r="Q2" s="305"/>
      <c r="R2" s="305"/>
      <c r="S2" s="305"/>
      <c r="T2" s="305"/>
      <c r="U2" s="305"/>
      <c r="V2" s="305"/>
      <c r="W2" s="305"/>
      <c r="X2" s="305"/>
      <c r="Y2" s="305"/>
      <c r="Z2" s="8"/>
      <c r="AA2" s="8"/>
      <c r="AB2" s="8"/>
      <c r="AC2" s="8"/>
      <c r="AD2" s="8"/>
      <c r="AE2" s="8"/>
      <c r="AF2" s="8"/>
      <c r="AG2" s="4"/>
      <c r="AH2" s="27"/>
      <c r="AI2" s="27"/>
      <c r="AJ2" s="27"/>
      <c r="AK2" s="27"/>
      <c r="AL2" s="27"/>
      <c r="AM2" s="27"/>
    </row>
    <row r="3" spans="1:57" ht="12" customHeight="1">
      <c r="A3" s="308"/>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4"/>
      <c r="AH3" s="27"/>
      <c r="AI3" s="27"/>
      <c r="AJ3" s="27"/>
      <c r="AK3" s="27"/>
      <c r="AL3" s="27"/>
      <c r="AM3" s="27"/>
    </row>
    <row r="4" spans="1:57" s="12" customFormat="1" ht="13.5" customHeight="1">
      <c r="A4" s="309"/>
      <c r="B4" s="19"/>
      <c r="C4" s="97"/>
      <c r="D4" s="91"/>
      <c r="E4" s="91"/>
      <c r="F4" s="91"/>
      <c r="G4" s="91"/>
      <c r="H4" s="91"/>
      <c r="I4" s="91"/>
      <c r="J4" s="91"/>
      <c r="K4" s="91"/>
      <c r="L4" s="91"/>
      <c r="M4" s="91"/>
      <c r="N4" s="91"/>
      <c r="O4" s="91"/>
      <c r="P4" s="91"/>
      <c r="Q4" s="91"/>
      <c r="R4" s="98"/>
      <c r="S4" s="98"/>
      <c r="T4" s="98"/>
      <c r="U4" s="98"/>
      <c r="V4" s="98"/>
      <c r="W4" s="98"/>
      <c r="X4" s="98"/>
      <c r="Y4" s="98"/>
      <c r="Z4" s="98"/>
      <c r="AA4" s="98"/>
      <c r="AB4" s="98"/>
      <c r="AC4" s="98"/>
      <c r="AD4" s="98"/>
      <c r="AE4" s="98"/>
      <c r="AF4" s="8"/>
      <c r="AG4" s="11"/>
      <c r="AH4" s="66"/>
      <c r="AI4" s="66"/>
      <c r="AJ4" s="66"/>
      <c r="AK4" s="66"/>
      <c r="AL4" s="66"/>
      <c r="AM4" s="66"/>
    </row>
    <row r="5" spans="1:57" ht="3.75" customHeight="1">
      <c r="A5" s="308"/>
      <c r="B5" s="8"/>
      <c r="C5" s="13"/>
      <c r="D5" s="13"/>
      <c r="E5" s="13"/>
      <c r="F5" s="1586"/>
      <c r="G5" s="1586"/>
      <c r="H5" s="1586"/>
      <c r="I5" s="1586"/>
      <c r="J5" s="1586"/>
      <c r="K5" s="1586"/>
      <c r="L5" s="1586"/>
      <c r="M5" s="13"/>
      <c r="N5" s="13"/>
      <c r="O5" s="13"/>
      <c r="P5" s="13"/>
      <c r="Q5" s="13"/>
      <c r="R5" s="5"/>
      <c r="S5" s="5"/>
      <c r="T5" s="5"/>
      <c r="U5" s="79"/>
      <c r="V5" s="5"/>
      <c r="W5" s="5"/>
      <c r="X5" s="5"/>
      <c r="Y5" s="5"/>
      <c r="Z5" s="5"/>
      <c r="AA5" s="5"/>
      <c r="AB5" s="5"/>
      <c r="AC5" s="5"/>
      <c r="AD5" s="5"/>
      <c r="AE5" s="5"/>
      <c r="AF5" s="8"/>
      <c r="AG5" s="4"/>
      <c r="AH5" s="27"/>
      <c r="AI5" s="27"/>
      <c r="AJ5" s="27"/>
      <c r="AK5" s="27"/>
      <c r="AL5" s="27"/>
      <c r="AM5" s="27"/>
    </row>
    <row r="6" spans="1:57" ht="9.75" customHeight="1">
      <c r="A6" s="308"/>
      <c r="B6" s="8"/>
      <c r="C6" s="13"/>
      <c r="D6" s="13"/>
      <c r="E6" s="15"/>
      <c r="F6" s="1585"/>
      <c r="G6" s="1585"/>
      <c r="H6" s="1585"/>
      <c r="I6" s="1585"/>
      <c r="J6" s="1585"/>
      <c r="K6" s="1585"/>
      <c r="L6" s="1585"/>
      <c r="M6" s="1585"/>
      <c r="N6" s="1585"/>
      <c r="O6" s="1585"/>
      <c r="P6" s="1585"/>
      <c r="Q6" s="1585"/>
      <c r="R6" s="1585"/>
      <c r="S6" s="1585"/>
      <c r="T6" s="1585"/>
      <c r="U6" s="1585"/>
      <c r="V6" s="1585"/>
      <c r="W6" s="15"/>
      <c r="X6" s="1585"/>
      <c r="Y6" s="1585"/>
      <c r="Z6" s="1585"/>
      <c r="AA6" s="1585"/>
      <c r="AB6" s="1585"/>
      <c r="AC6" s="1585"/>
      <c r="AD6" s="1585"/>
      <c r="AE6" s="15"/>
      <c r="AF6" s="8"/>
      <c r="AG6" s="4"/>
      <c r="AH6" s="27"/>
      <c r="AI6" s="27"/>
      <c r="AJ6" s="27"/>
      <c r="AK6" s="27"/>
      <c r="AL6" s="27"/>
      <c r="AM6" s="27"/>
    </row>
    <row r="7" spans="1:57" ht="12.75" customHeight="1">
      <c r="A7" s="308"/>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4"/>
      <c r="AH7" s="27"/>
      <c r="AI7" s="108"/>
      <c r="AJ7" s="108"/>
      <c r="AK7" s="108"/>
      <c r="AL7" s="27"/>
      <c r="AM7" s="27"/>
    </row>
    <row r="8" spans="1:57" s="80" customFormat="1" ht="15" customHeight="1">
      <c r="A8" s="488"/>
      <c r="B8" s="99"/>
      <c r="C8" s="77"/>
      <c r="D8" s="78"/>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93"/>
      <c r="AG8" s="76"/>
      <c r="AH8" s="101"/>
      <c r="AI8" s="108"/>
      <c r="AJ8" s="108"/>
      <c r="AK8" s="108"/>
      <c r="AL8" s="90"/>
      <c r="AM8" s="90"/>
      <c r="AN8" s="12"/>
      <c r="AO8" s="12"/>
      <c r="AP8" s="12"/>
      <c r="AQ8" s="12"/>
      <c r="AR8"/>
      <c r="AS8" s="26"/>
      <c r="AT8" s="12"/>
      <c r="AU8" s="12"/>
      <c r="AV8" s="12"/>
      <c r="AW8" s="12"/>
      <c r="AX8" s="12"/>
      <c r="AY8" s="12"/>
      <c r="AZ8" s="12"/>
      <c r="BA8" s="12"/>
      <c r="BB8" s="12"/>
      <c r="BC8" s="12"/>
      <c r="BD8" s="12"/>
      <c r="BE8" s="12"/>
    </row>
    <row r="9" spans="1:57" ht="12" customHeight="1">
      <c r="A9" s="308"/>
      <c r="B9" s="8"/>
      <c r="C9" s="55"/>
      <c r="D9" s="18"/>
      <c r="E9" s="94"/>
      <c r="F9" s="94"/>
      <c r="G9" s="94"/>
      <c r="H9" s="94"/>
      <c r="I9" s="94"/>
      <c r="J9" s="94"/>
      <c r="K9" s="94"/>
      <c r="L9" s="94"/>
      <c r="M9" s="94"/>
      <c r="N9" s="94"/>
      <c r="O9" s="94"/>
      <c r="P9" s="94"/>
      <c r="Q9" s="94"/>
      <c r="R9" s="94"/>
      <c r="S9" s="94"/>
      <c r="T9" s="94"/>
      <c r="U9" s="94"/>
      <c r="V9" s="94"/>
      <c r="W9" s="94"/>
      <c r="X9" s="94"/>
      <c r="Y9" s="94"/>
      <c r="Z9" s="94"/>
      <c r="AA9" s="94"/>
      <c r="AB9" s="32"/>
      <c r="AC9" s="94"/>
      <c r="AD9" s="32"/>
      <c r="AE9" s="94"/>
      <c r="AF9" s="5"/>
      <c r="AG9" s="4"/>
      <c r="AH9" s="27"/>
      <c r="AI9" s="108"/>
      <c r="AJ9" s="108"/>
      <c r="AK9" s="108"/>
      <c r="AL9" s="27"/>
      <c r="AM9" s="27"/>
      <c r="AS9" s="26"/>
    </row>
    <row r="10" spans="1:57" ht="12" customHeight="1">
      <c r="A10" s="308"/>
      <c r="B10" s="8"/>
      <c r="C10" s="55"/>
      <c r="D10" s="18"/>
      <c r="E10" s="94"/>
      <c r="F10" s="94"/>
      <c r="G10" s="94"/>
      <c r="H10" s="94"/>
      <c r="I10" s="94"/>
      <c r="J10" s="94"/>
      <c r="K10" s="94"/>
      <c r="L10" s="94"/>
      <c r="M10" s="94"/>
      <c r="N10" s="94"/>
      <c r="O10" s="94"/>
      <c r="P10" s="94"/>
      <c r="Q10" s="94"/>
      <c r="R10" s="94"/>
      <c r="S10" s="94"/>
      <c r="T10" s="94"/>
      <c r="U10" s="94"/>
      <c r="V10" s="94"/>
      <c r="W10" s="94"/>
      <c r="X10" s="94"/>
      <c r="Y10" s="94"/>
      <c r="Z10" s="94"/>
      <c r="AA10" s="94"/>
      <c r="AB10" s="32"/>
      <c r="AC10" s="94"/>
      <c r="AD10" s="32"/>
      <c r="AE10" s="94"/>
      <c r="AF10" s="5"/>
      <c r="AG10" s="4"/>
      <c r="AH10" s="27"/>
      <c r="AI10" s="108"/>
      <c r="AJ10" s="108"/>
      <c r="AK10" s="108"/>
      <c r="AL10" s="27"/>
      <c r="AM10" s="27"/>
      <c r="AS10" s="26"/>
    </row>
    <row r="11" spans="1:57" ht="12" customHeight="1">
      <c r="A11" s="308"/>
      <c r="B11" s="8"/>
      <c r="C11" s="55"/>
      <c r="D11" s="18"/>
      <c r="E11" s="94"/>
      <c r="F11" s="94"/>
      <c r="G11" s="94"/>
      <c r="H11" s="94"/>
      <c r="I11" s="94"/>
      <c r="J11" s="94"/>
      <c r="K11" s="94"/>
      <c r="L11" s="94"/>
      <c r="M11" s="94"/>
      <c r="N11" s="94"/>
      <c r="O11" s="94"/>
      <c r="P11" s="94"/>
      <c r="Q11" s="94"/>
      <c r="R11" s="94"/>
      <c r="S11" s="94"/>
      <c r="T11" s="94"/>
      <c r="U11" s="94"/>
      <c r="V11" s="94"/>
      <c r="W11" s="94"/>
      <c r="X11" s="94"/>
      <c r="Y11" s="94"/>
      <c r="Z11" s="94"/>
      <c r="AA11" s="94"/>
      <c r="AB11" s="32"/>
      <c r="AC11" s="94"/>
      <c r="AD11" s="32"/>
      <c r="AE11" s="94"/>
      <c r="AF11" s="5"/>
      <c r="AG11" s="4"/>
      <c r="AH11" s="27"/>
      <c r="AI11" s="108"/>
      <c r="AJ11" s="108"/>
      <c r="AK11" s="108"/>
      <c r="AL11" s="27"/>
      <c r="AM11" s="27"/>
      <c r="AS11" s="26"/>
    </row>
    <row r="12" spans="1:57" ht="12" customHeight="1">
      <c r="A12" s="308"/>
      <c r="B12" s="8"/>
      <c r="C12" s="55"/>
      <c r="D12" s="18"/>
      <c r="E12" s="94"/>
      <c r="F12" s="94"/>
      <c r="G12" s="94"/>
      <c r="H12" s="94"/>
      <c r="I12" s="94"/>
      <c r="J12" s="94"/>
      <c r="K12" s="94"/>
      <c r="L12" s="94"/>
      <c r="M12" s="94"/>
      <c r="N12" s="94"/>
      <c r="O12" s="94"/>
      <c r="P12" s="94"/>
      <c r="Q12" s="94"/>
      <c r="R12" s="94"/>
      <c r="S12" s="94"/>
      <c r="T12" s="94"/>
      <c r="U12" s="94"/>
      <c r="V12" s="94"/>
      <c r="W12" s="94"/>
      <c r="X12" s="94"/>
      <c r="Y12" s="94"/>
      <c r="Z12" s="94"/>
      <c r="AA12" s="94"/>
      <c r="AB12" s="32"/>
      <c r="AC12" s="94"/>
      <c r="AD12" s="32"/>
      <c r="AE12" s="94"/>
      <c r="AF12" s="5"/>
      <c r="AG12" s="4"/>
      <c r="AH12" s="27"/>
      <c r="AI12" s="27"/>
      <c r="AJ12" s="27"/>
      <c r="AK12" s="27"/>
      <c r="AL12" s="27"/>
      <c r="AM12" s="27"/>
      <c r="AS12" s="26"/>
    </row>
    <row r="13" spans="1:57" ht="12" customHeight="1">
      <c r="A13" s="308"/>
      <c r="B13" s="8"/>
      <c r="C13" s="55"/>
      <c r="D13" s="18"/>
      <c r="E13" s="94"/>
      <c r="F13" s="94"/>
      <c r="G13" s="94"/>
      <c r="H13" s="94"/>
      <c r="I13" s="94"/>
      <c r="J13" s="94"/>
      <c r="K13" s="94"/>
      <c r="L13" s="94"/>
      <c r="M13" s="94"/>
      <c r="N13" s="94"/>
      <c r="O13" s="94"/>
      <c r="P13" s="94"/>
      <c r="Q13" s="94"/>
      <c r="R13" s="94"/>
      <c r="S13" s="94"/>
      <c r="T13" s="94"/>
      <c r="U13" s="94"/>
      <c r="V13" s="94"/>
      <c r="W13" s="94"/>
      <c r="X13" s="94"/>
      <c r="Y13" s="94"/>
      <c r="Z13" s="94"/>
      <c r="AA13" s="94"/>
      <c r="AB13" s="32"/>
      <c r="AC13" s="94"/>
      <c r="AD13" s="32"/>
      <c r="AE13" s="94"/>
      <c r="AF13" s="5"/>
      <c r="AG13" s="4"/>
      <c r="AH13" s="27"/>
      <c r="AI13" s="27"/>
      <c r="AJ13" s="27"/>
      <c r="AK13" s="27"/>
      <c r="AL13" s="27"/>
      <c r="AM13" s="27"/>
    </row>
    <row r="14" spans="1:57" ht="12" customHeight="1">
      <c r="A14" s="308"/>
      <c r="B14" s="8"/>
      <c r="C14" s="55"/>
      <c r="D14" s="18"/>
      <c r="E14" s="94"/>
      <c r="F14" s="94"/>
      <c r="G14" s="94"/>
      <c r="H14" s="94"/>
      <c r="I14" s="94"/>
      <c r="J14" s="94"/>
      <c r="K14" s="94"/>
      <c r="L14" s="94"/>
      <c r="M14" s="94"/>
      <c r="N14" s="94"/>
      <c r="O14" s="94"/>
      <c r="P14" s="94"/>
      <c r="Q14" s="94"/>
      <c r="R14" s="94"/>
      <c r="S14" s="94"/>
      <c r="T14" s="94"/>
      <c r="U14" s="94"/>
      <c r="V14" s="94"/>
      <c r="W14" s="94"/>
      <c r="X14" s="94"/>
      <c r="Y14" s="94"/>
      <c r="Z14" s="94"/>
      <c r="AA14" s="94"/>
      <c r="AB14" s="32"/>
      <c r="AC14" s="94"/>
      <c r="AD14" s="32"/>
      <c r="AE14" s="94"/>
      <c r="AF14" s="5"/>
      <c r="AG14" s="4"/>
      <c r="AH14" s="27"/>
      <c r="AI14" s="27"/>
      <c r="AJ14" s="27"/>
      <c r="AK14" s="27"/>
      <c r="AL14" s="27"/>
      <c r="AM14" s="27"/>
    </row>
    <row r="15" spans="1:57" ht="12" customHeight="1">
      <c r="A15" s="308"/>
      <c r="B15" s="8"/>
      <c r="C15" s="55"/>
      <c r="D15" s="18"/>
      <c r="E15" s="94"/>
      <c r="F15" s="94"/>
      <c r="G15" s="94"/>
      <c r="H15" s="94"/>
      <c r="I15" s="94"/>
      <c r="J15" s="94"/>
      <c r="K15" s="94"/>
      <c r="L15" s="94"/>
      <c r="M15" s="94"/>
      <c r="N15" s="94"/>
      <c r="O15" s="94"/>
      <c r="P15" s="94"/>
      <c r="Q15" s="94"/>
      <c r="R15" s="94"/>
      <c r="S15" s="94"/>
      <c r="T15" s="94"/>
      <c r="U15" s="94"/>
      <c r="V15" s="94"/>
      <c r="W15" s="94"/>
      <c r="X15" s="94"/>
      <c r="Y15" s="94"/>
      <c r="Z15" s="94"/>
      <c r="AA15" s="94"/>
      <c r="AB15" s="32"/>
      <c r="AC15" s="94"/>
      <c r="AD15" s="32"/>
      <c r="AE15" s="94"/>
      <c r="AF15" s="5"/>
      <c r="AG15" s="4"/>
      <c r="AH15" s="27"/>
      <c r="AI15" s="27"/>
      <c r="AJ15" s="27"/>
      <c r="AK15" s="27"/>
      <c r="AL15" s="27"/>
      <c r="AM15" s="27"/>
    </row>
    <row r="16" spans="1:57" ht="12" customHeight="1">
      <c r="A16" s="308"/>
      <c r="B16" s="8"/>
      <c r="C16" s="55"/>
      <c r="D16" s="18"/>
      <c r="E16" s="94"/>
      <c r="F16" s="94"/>
      <c r="G16" s="94"/>
      <c r="H16" s="94"/>
      <c r="I16" s="94"/>
      <c r="J16" s="94"/>
      <c r="K16" s="94"/>
      <c r="L16" s="94"/>
      <c r="M16" s="94"/>
      <c r="N16" s="94"/>
      <c r="O16" s="94"/>
      <c r="P16" s="94"/>
      <c r="Q16" s="94"/>
      <c r="R16" s="94"/>
      <c r="S16" s="94"/>
      <c r="T16" s="94"/>
      <c r="U16" s="94"/>
      <c r="V16" s="94"/>
      <c r="W16" s="94"/>
      <c r="X16" s="94"/>
      <c r="Y16" s="94"/>
      <c r="Z16" s="94"/>
      <c r="AA16" s="94"/>
      <c r="AB16" s="32"/>
      <c r="AC16" s="94"/>
      <c r="AD16" s="32"/>
      <c r="AE16" s="94"/>
      <c r="AF16" s="5"/>
      <c r="AG16" s="4"/>
      <c r="AH16" s="27"/>
      <c r="AI16" s="27"/>
      <c r="AJ16" s="27"/>
      <c r="AK16" s="27"/>
      <c r="AL16" s="27"/>
      <c r="AM16" s="27"/>
    </row>
    <row r="17" spans="1:53" ht="12" customHeight="1">
      <c r="A17" s="308"/>
      <c r="B17" s="8"/>
      <c r="C17" s="55"/>
      <c r="D17" s="18"/>
      <c r="E17" s="94"/>
      <c r="F17" s="94"/>
      <c r="G17" s="94"/>
      <c r="H17" s="94"/>
      <c r="I17" s="94"/>
      <c r="J17" s="94"/>
      <c r="K17" s="94"/>
      <c r="L17" s="94"/>
      <c r="M17" s="94"/>
      <c r="N17" s="94"/>
      <c r="O17" s="94"/>
      <c r="P17" s="94"/>
      <c r="Q17" s="94"/>
      <c r="R17" s="94"/>
      <c r="S17" s="94"/>
      <c r="T17" s="94"/>
      <c r="U17" s="94"/>
      <c r="V17" s="94"/>
      <c r="W17" s="94"/>
      <c r="X17" s="94"/>
      <c r="Y17" s="94"/>
      <c r="Z17" s="94"/>
      <c r="AA17" s="94"/>
      <c r="AB17" s="32"/>
      <c r="AC17" s="94"/>
      <c r="AD17" s="32"/>
      <c r="AE17" s="94"/>
      <c r="AF17" s="5"/>
      <c r="AG17" s="4"/>
      <c r="AH17" s="27"/>
      <c r="AI17" s="27"/>
      <c r="AJ17" s="27"/>
      <c r="AK17" s="27"/>
      <c r="AL17" s="27"/>
      <c r="AM17" s="27"/>
    </row>
    <row r="18" spans="1:53" ht="12" customHeight="1">
      <c r="A18" s="308"/>
      <c r="B18" s="8"/>
      <c r="C18" s="55"/>
      <c r="D18" s="18"/>
      <c r="E18" s="94"/>
      <c r="F18" s="94"/>
      <c r="G18" s="94"/>
      <c r="H18" s="94"/>
      <c r="I18" s="94"/>
      <c r="J18" s="94"/>
      <c r="K18" s="94"/>
      <c r="L18" s="94"/>
      <c r="M18" s="94"/>
      <c r="N18" s="94"/>
      <c r="O18" s="94"/>
      <c r="P18" s="94"/>
      <c r="Q18" s="94"/>
      <c r="R18" s="94"/>
      <c r="S18" s="94"/>
      <c r="T18" s="94"/>
      <c r="U18" s="94"/>
      <c r="V18" s="94"/>
      <c r="W18" s="94"/>
      <c r="X18" s="94"/>
      <c r="Y18" s="94"/>
      <c r="Z18" s="94"/>
      <c r="AA18" s="94"/>
      <c r="AB18" s="32"/>
      <c r="AC18" s="94"/>
      <c r="AD18" s="32"/>
      <c r="AE18" s="94"/>
      <c r="AF18" s="5"/>
      <c r="AG18" s="4"/>
      <c r="AH18" s="27"/>
      <c r="AI18" s="27"/>
      <c r="AJ18" s="27"/>
      <c r="AK18" s="27"/>
      <c r="AL18" s="27"/>
      <c r="AM18" s="27"/>
    </row>
    <row r="19" spans="1:53" ht="12" customHeight="1">
      <c r="A19" s="308"/>
      <c r="B19" s="8"/>
      <c r="C19" s="55"/>
      <c r="D19" s="18"/>
      <c r="E19" s="94"/>
      <c r="F19" s="94"/>
      <c r="G19" s="94"/>
      <c r="H19" s="94"/>
      <c r="I19" s="94"/>
      <c r="J19" s="94"/>
      <c r="K19" s="94"/>
      <c r="L19" s="94"/>
      <c r="M19" s="94"/>
      <c r="N19" s="94"/>
      <c r="O19" s="94"/>
      <c r="P19" s="94"/>
      <c r="Q19" s="94"/>
      <c r="R19" s="94"/>
      <c r="S19" s="94"/>
      <c r="T19" s="94"/>
      <c r="U19" s="94"/>
      <c r="V19" s="94"/>
      <c r="W19" s="94"/>
      <c r="X19" s="94"/>
      <c r="Y19" s="94"/>
      <c r="Z19" s="94"/>
      <c r="AA19" s="94"/>
      <c r="AB19" s="32"/>
      <c r="AC19" s="94"/>
      <c r="AD19" s="32"/>
      <c r="AE19" s="94"/>
      <c r="AF19" s="5"/>
      <c r="AG19" s="4"/>
      <c r="AH19" s="27"/>
      <c r="AI19" s="27"/>
      <c r="AJ19" s="27"/>
      <c r="AK19" s="27"/>
      <c r="AL19" s="27"/>
      <c r="AM19" s="27"/>
    </row>
    <row r="20" spans="1:53" ht="12" customHeight="1">
      <c r="A20" s="308"/>
      <c r="B20" s="8"/>
      <c r="C20" s="55"/>
      <c r="D20" s="18"/>
      <c r="E20" s="94"/>
      <c r="F20" s="94"/>
      <c r="G20" s="94"/>
      <c r="H20" s="94"/>
      <c r="I20" s="94"/>
      <c r="J20" s="94"/>
      <c r="K20" s="94"/>
      <c r="L20" s="94"/>
      <c r="M20" s="94"/>
      <c r="N20" s="94"/>
      <c r="O20" s="94"/>
      <c r="P20" s="94"/>
      <c r="Q20" s="94"/>
      <c r="R20" s="94"/>
      <c r="S20" s="94"/>
      <c r="T20" s="94"/>
      <c r="U20" s="94"/>
      <c r="V20" s="94"/>
      <c r="W20" s="94"/>
      <c r="X20" s="94"/>
      <c r="Y20" s="94"/>
      <c r="Z20" s="94"/>
      <c r="AA20" s="94"/>
      <c r="AB20" s="32"/>
      <c r="AC20" s="94"/>
      <c r="AD20" s="32"/>
      <c r="AE20" s="94"/>
      <c r="AF20" s="5"/>
      <c r="AG20" s="4"/>
      <c r="AH20" s="27"/>
      <c r="AI20" s="27"/>
      <c r="AJ20" s="27"/>
      <c r="AK20" s="27"/>
      <c r="AL20" s="27"/>
      <c r="AM20" s="27"/>
    </row>
    <row r="21" spans="1:53" ht="12" customHeight="1">
      <c r="A21" s="308"/>
      <c r="B21" s="8"/>
      <c r="C21" s="55"/>
      <c r="D21" s="18"/>
      <c r="E21" s="94"/>
      <c r="F21" s="94"/>
      <c r="G21" s="94"/>
      <c r="H21" s="94"/>
      <c r="I21" s="94"/>
      <c r="J21" s="94"/>
      <c r="K21" s="94"/>
      <c r="L21" s="94"/>
      <c r="M21" s="94"/>
      <c r="N21" s="94"/>
      <c r="O21" s="94"/>
      <c r="P21" s="94"/>
      <c r="Q21" s="94"/>
      <c r="R21" s="94"/>
      <c r="S21" s="94"/>
      <c r="T21" s="94"/>
      <c r="U21" s="94"/>
      <c r="V21" s="94"/>
      <c r="W21" s="94"/>
      <c r="X21" s="94"/>
      <c r="Y21" s="94"/>
      <c r="Z21" s="94"/>
      <c r="AA21" s="94"/>
      <c r="AB21" s="32"/>
      <c r="AC21" s="94"/>
      <c r="AD21" s="32"/>
      <c r="AE21" s="94"/>
      <c r="AF21" s="5"/>
      <c r="AG21" s="4"/>
      <c r="AH21" s="27"/>
      <c r="AI21" s="27"/>
      <c r="AJ21" s="27"/>
      <c r="AK21" s="27"/>
      <c r="AL21" s="27"/>
      <c r="AM21" s="27"/>
    </row>
    <row r="22" spans="1:53" ht="12" customHeight="1">
      <c r="A22" s="308"/>
      <c r="B22" s="8"/>
      <c r="C22" s="55"/>
      <c r="D22" s="18"/>
      <c r="E22" s="94"/>
      <c r="F22" s="94"/>
      <c r="G22" s="94"/>
      <c r="H22" s="94"/>
      <c r="I22" s="94"/>
      <c r="J22" s="94"/>
      <c r="K22" s="94"/>
      <c r="L22" s="94"/>
      <c r="M22" s="94"/>
      <c r="N22" s="94"/>
      <c r="O22" s="94"/>
      <c r="P22" s="94"/>
      <c r="Q22" s="94"/>
      <c r="R22" s="94"/>
      <c r="S22" s="94"/>
      <c r="T22" s="94"/>
      <c r="U22" s="94"/>
      <c r="V22" s="94"/>
      <c r="W22" s="94"/>
      <c r="X22" s="94"/>
      <c r="Y22" s="94"/>
      <c r="Z22" s="94"/>
      <c r="AA22" s="94"/>
      <c r="AB22" s="32"/>
      <c r="AC22" s="94"/>
      <c r="AD22" s="32"/>
      <c r="AE22" s="94"/>
      <c r="AF22" s="5"/>
      <c r="AG22" s="4"/>
      <c r="AH22" s="27"/>
      <c r="AI22" s="27"/>
      <c r="AJ22" s="27"/>
      <c r="AK22" s="27"/>
      <c r="AL22" s="27"/>
      <c r="AM22" s="27"/>
    </row>
    <row r="23" spans="1:53" ht="12" customHeight="1">
      <c r="A23" s="308"/>
      <c r="B23" s="8"/>
      <c r="C23" s="55"/>
      <c r="D23" s="18"/>
      <c r="E23" s="94"/>
      <c r="F23" s="94"/>
      <c r="G23" s="94"/>
      <c r="H23" s="94"/>
      <c r="I23" s="94"/>
      <c r="J23" s="94"/>
      <c r="K23" s="94"/>
      <c r="L23" s="94"/>
      <c r="M23" s="94"/>
      <c r="N23" s="94"/>
      <c r="O23" s="94"/>
      <c r="P23" s="94"/>
      <c r="Q23" s="94"/>
      <c r="R23" s="94"/>
      <c r="S23" s="94"/>
      <c r="T23" s="94"/>
      <c r="U23" s="94"/>
      <c r="V23" s="94"/>
      <c r="W23" s="94"/>
      <c r="X23" s="94"/>
      <c r="Y23" s="94"/>
      <c r="Z23" s="94"/>
      <c r="AA23" s="94"/>
      <c r="AB23" s="32"/>
      <c r="AC23" s="94"/>
      <c r="AD23" s="32"/>
      <c r="AE23" s="94"/>
      <c r="AF23" s="5"/>
      <c r="AG23" s="4"/>
      <c r="AH23" s="27"/>
      <c r="AI23" s="27"/>
      <c r="AJ23" s="27"/>
      <c r="AK23" s="27"/>
      <c r="AL23" s="27"/>
      <c r="AM23" s="27"/>
    </row>
    <row r="24" spans="1:53" ht="12" customHeight="1">
      <c r="A24" s="308"/>
      <c r="B24" s="8"/>
      <c r="C24" s="55"/>
      <c r="D24" s="18"/>
      <c r="E24" s="94"/>
      <c r="F24" s="94"/>
      <c r="G24" s="94"/>
      <c r="H24" s="94"/>
      <c r="I24" s="94"/>
      <c r="J24" s="94"/>
      <c r="K24" s="94"/>
      <c r="L24" s="94"/>
      <c r="M24" s="94"/>
      <c r="N24" s="94"/>
      <c r="O24" s="94"/>
      <c r="P24" s="94"/>
      <c r="Q24" s="94"/>
      <c r="R24" s="94"/>
      <c r="S24" s="94"/>
      <c r="T24" s="94"/>
      <c r="U24" s="94"/>
      <c r="V24" s="94"/>
      <c r="W24" s="94"/>
      <c r="X24" s="94"/>
      <c r="Y24" s="94"/>
      <c r="Z24" s="94"/>
      <c r="AA24" s="94"/>
      <c r="AB24" s="32"/>
      <c r="AC24" s="94"/>
      <c r="AD24" s="32"/>
      <c r="AE24" s="94"/>
      <c r="AF24" s="5"/>
      <c r="AG24" s="4"/>
      <c r="AH24" s="27"/>
      <c r="AI24" s="27"/>
      <c r="AJ24" s="27"/>
      <c r="AK24" s="27"/>
      <c r="AL24" s="27"/>
      <c r="AM24" s="27"/>
    </row>
    <row r="25" spans="1:53" ht="12" customHeight="1">
      <c r="A25" s="308"/>
      <c r="B25" s="8"/>
      <c r="C25" s="55"/>
      <c r="D25" s="18"/>
      <c r="E25" s="94"/>
      <c r="F25" s="94"/>
      <c r="G25" s="94"/>
      <c r="H25" s="94"/>
      <c r="I25" s="94"/>
      <c r="J25" s="94"/>
      <c r="K25" s="94"/>
      <c r="L25" s="94"/>
      <c r="M25" s="94"/>
      <c r="N25" s="94"/>
      <c r="O25" s="94"/>
      <c r="P25" s="94"/>
      <c r="Q25" s="94"/>
      <c r="R25" s="94"/>
      <c r="S25" s="94"/>
      <c r="T25" s="94"/>
      <c r="U25" s="94"/>
      <c r="V25" s="94"/>
      <c r="W25" s="94"/>
      <c r="X25" s="94"/>
      <c r="Y25" s="94"/>
      <c r="Z25" s="94"/>
      <c r="AA25" s="94"/>
      <c r="AB25" s="32"/>
      <c r="AC25" s="94"/>
      <c r="AD25" s="32"/>
      <c r="AE25" s="94"/>
      <c r="AF25" s="5"/>
      <c r="AG25" s="4"/>
      <c r="AH25" s="27"/>
      <c r="AI25" s="27"/>
      <c r="AJ25" s="27"/>
      <c r="AK25" s="27"/>
      <c r="AL25" s="27"/>
      <c r="AM25" s="27"/>
    </row>
    <row r="26" spans="1:53" ht="12" customHeight="1">
      <c r="A26" s="308"/>
      <c r="B26" s="8"/>
      <c r="C26" s="55"/>
      <c r="D26" s="18"/>
      <c r="E26" s="94"/>
      <c r="F26" s="94"/>
      <c r="G26" s="94"/>
      <c r="H26" s="94"/>
      <c r="I26" s="94"/>
      <c r="J26" s="94"/>
      <c r="K26" s="94"/>
      <c r="L26" s="94"/>
      <c r="M26" s="94"/>
      <c r="N26" s="94"/>
      <c r="O26" s="94"/>
      <c r="P26" s="94"/>
      <c r="Q26" s="94"/>
      <c r="R26" s="94"/>
      <c r="S26" s="94"/>
      <c r="T26" s="94"/>
      <c r="U26" s="94"/>
      <c r="V26" s="94"/>
      <c r="W26" s="94"/>
      <c r="X26" s="94"/>
      <c r="Y26" s="94"/>
      <c r="Z26" s="94"/>
      <c r="AA26" s="94"/>
      <c r="AB26" s="32"/>
      <c r="AC26" s="94"/>
      <c r="AD26" s="32"/>
      <c r="AE26" s="94"/>
      <c r="AF26" s="5"/>
      <c r="AG26" s="4"/>
      <c r="AH26" s="27"/>
      <c r="AI26" s="27"/>
      <c r="AJ26" s="27"/>
      <c r="AK26" s="27"/>
      <c r="AL26" s="27"/>
      <c r="AM26" s="27"/>
    </row>
    <row r="27" spans="1:53" ht="12" customHeight="1">
      <c r="A27" s="308"/>
      <c r="B27" s="8"/>
      <c r="C27" s="55"/>
      <c r="D27" s="18"/>
      <c r="E27" s="94"/>
      <c r="F27" s="94"/>
      <c r="G27" s="94"/>
      <c r="H27" s="94"/>
      <c r="I27" s="94"/>
      <c r="J27" s="94"/>
      <c r="K27" s="94"/>
      <c r="L27" s="94"/>
      <c r="M27" s="94"/>
      <c r="N27" s="94"/>
      <c r="O27" s="94"/>
      <c r="P27" s="94"/>
      <c r="Q27" s="94"/>
      <c r="R27" s="94"/>
      <c r="S27" s="94"/>
      <c r="T27" s="94"/>
      <c r="U27" s="94"/>
      <c r="V27" s="94"/>
      <c r="W27" s="94"/>
      <c r="X27" s="94"/>
      <c r="Y27" s="94"/>
      <c r="Z27" s="94"/>
      <c r="AA27" s="94"/>
      <c r="AB27" s="32"/>
      <c r="AC27" s="94"/>
      <c r="AD27" s="32"/>
      <c r="AE27" s="94"/>
      <c r="AF27" s="5"/>
      <c r="AG27" s="4"/>
      <c r="AH27" s="27"/>
      <c r="AI27" s="27"/>
      <c r="AJ27" s="27"/>
      <c r="AK27" s="27"/>
      <c r="AL27" s="27"/>
      <c r="AM27" s="27"/>
    </row>
    <row r="28" spans="1:53" ht="12" customHeight="1">
      <c r="A28" s="308"/>
      <c r="B28" s="8"/>
      <c r="C28" s="55"/>
      <c r="D28" s="18"/>
      <c r="E28" s="94"/>
      <c r="F28" s="94"/>
      <c r="G28" s="94"/>
      <c r="H28" s="94"/>
      <c r="I28" s="94"/>
      <c r="J28" s="94"/>
      <c r="K28" s="94"/>
      <c r="L28" s="94"/>
      <c r="M28" s="94"/>
      <c r="N28" s="94"/>
      <c r="O28" s="94"/>
      <c r="P28" s="94"/>
      <c r="Q28" s="94"/>
      <c r="R28" s="94"/>
      <c r="S28" s="94"/>
      <c r="T28" s="94"/>
      <c r="U28" s="94"/>
      <c r="V28" s="94"/>
      <c r="W28" s="94"/>
      <c r="X28" s="94"/>
      <c r="Y28" s="94"/>
      <c r="Z28" s="94"/>
      <c r="AA28" s="94"/>
      <c r="AB28" s="32"/>
      <c r="AC28" s="94"/>
      <c r="AD28" s="32"/>
      <c r="AE28" s="94"/>
      <c r="AF28" s="5"/>
      <c r="AG28" s="4"/>
      <c r="AH28" s="27"/>
      <c r="AI28" s="27"/>
      <c r="AJ28" s="27"/>
      <c r="AK28" s="27"/>
      <c r="AL28" s="27"/>
      <c r="AM28" s="27"/>
      <c r="AR28" s="28"/>
      <c r="AS28" s="64"/>
    </row>
    <row r="29" spans="1:53" ht="6" customHeight="1">
      <c r="A29" s="308"/>
      <c r="B29" s="8"/>
      <c r="C29" s="55"/>
      <c r="D29" s="18"/>
      <c r="E29" s="18"/>
      <c r="F29" s="18"/>
      <c r="G29" s="18"/>
      <c r="H29" s="18"/>
      <c r="I29" s="18"/>
      <c r="J29" s="18"/>
      <c r="K29" s="18"/>
      <c r="L29" s="18"/>
      <c r="M29" s="18"/>
      <c r="N29" s="18"/>
      <c r="O29" s="18"/>
      <c r="P29" s="18"/>
      <c r="Q29" s="18"/>
      <c r="R29" s="16"/>
      <c r="S29" s="16"/>
      <c r="T29" s="16"/>
      <c r="U29" s="16"/>
      <c r="V29" s="24"/>
      <c r="W29" s="16"/>
      <c r="X29" s="16"/>
      <c r="Y29" s="16"/>
      <c r="Z29" s="16"/>
      <c r="AA29" s="16"/>
      <c r="AB29" s="16"/>
      <c r="AC29" s="16"/>
      <c r="AD29" s="16"/>
      <c r="AE29" s="16"/>
      <c r="AF29" s="5"/>
      <c r="AG29" s="4"/>
      <c r="AH29" s="27"/>
      <c r="AI29" s="27"/>
      <c r="AJ29" s="27"/>
      <c r="AK29" s="27"/>
      <c r="AL29" s="27"/>
      <c r="AM29" s="27"/>
    </row>
    <row r="30" spans="1:53" ht="6" customHeight="1">
      <c r="A30" s="308"/>
      <c r="B30" s="8"/>
      <c r="C30" s="69"/>
      <c r="D30" s="18"/>
      <c r="E30" s="18"/>
      <c r="F30" s="18"/>
      <c r="G30" s="18"/>
      <c r="H30" s="18"/>
      <c r="I30" s="18"/>
      <c r="J30" s="18"/>
      <c r="K30" s="18"/>
      <c r="L30" s="18"/>
      <c r="M30" s="18"/>
      <c r="N30" s="18"/>
      <c r="O30" s="18"/>
      <c r="P30" s="18"/>
      <c r="Q30" s="18"/>
      <c r="R30" s="16"/>
      <c r="S30" s="16"/>
      <c r="T30" s="16"/>
      <c r="U30" s="16"/>
      <c r="V30" s="24"/>
      <c r="W30" s="16"/>
      <c r="X30" s="16"/>
      <c r="Y30" s="16"/>
      <c r="Z30" s="16"/>
      <c r="AA30" s="16"/>
      <c r="AB30" s="16"/>
      <c r="AC30" s="16"/>
      <c r="AD30" s="16"/>
      <c r="AE30" s="16"/>
      <c r="AF30" s="5"/>
      <c r="AG30" s="4"/>
      <c r="AH30" s="27"/>
      <c r="AI30" s="27"/>
      <c r="AJ30" s="27"/>
      <c r="AK30" s="27"/>
      <c r="AL30" s="27"/>
      <c r="AM30" s="27"/>
    </row>
    <row r="31" spans="1:53" ht="9" customHeight="1">
      <c r="A31" s="308"/>
      <c r="B31" s="8"/>
      <c r="C31" s="61"/>
      <c r="D31" s="61"/>
      <c r="E31" s="61"/>
      <c r="F31" s="61"/>
      <c r="G31" s="61"/>
      <c r="H31" s="61"/>
      <c r="I31" s="61"/>
      <c r="J31" s="18"/>
      <c r="K31" s="18"/>
      <c r="L31" s="18"/>
      <c r="M31" s="18"/>
      <c r="N31" s="18"/>
      <c r="O31" s="18"/>
      <c r="P31" s="18"/>
      <c r="Q31" s="18"/>
      <c r="R31" s="16"/>
      <c r="S31" s="16"/>
      <c r="T31" s="16"/>
      <c r="U31" s="16"/>
      <c r="V31" s="24"/>
      <c r="W31" s="16"/>
      <c r="X31" s="16"/>
      <c r="Y31" s="16"/>
      <c r="Z31" s="16"/>
      <c r="AA31" s="16"/>
      <c r="AB31" s="16"/>
      <c r="AC31" s="16"/>
      <c r="AD31" s="16"/>
      <c r="AE31" s="16"/>
      <c r="AF31" s="5"/>
      <c r="AG31" s="4"/>
      <c r="AH31" s="27"/>
      <c r="AI31" s="27"/>
      <c r="AJ31" s="27"/>
      <c r="AK31" s="27"/>
      <c r="AL31" s="27"/>
      <c r="AM31" s="27"/>
    </row>
    <row r="32" spans="1:53" ht="12.75" customHeight="1">
      <c r="A32" s="308"/>
      <c r="B32" s="8"/>
      <c r="C32" s="55"/>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4"/>
      <c r="AH32" s="102"/>
      <c r="AI32" s="103"/>
      <c r="AJ32" s="103"/>
      <c r="AK32" s="103"/>
      <c r="AL32" s="104"/>
      <c r="AM32" s="102"/>
      <c r="AN32" s="31"/>
      <c r="AO32" s="31"/>
      <c r="AP32" s="31"/>
      <c r="AQ32" s="31"/>
      <c r="AR32" s="31"/>
      <c r="AS32" s="31"/>
      <c r="AT32" s="31"/>
      <c r="AU32" s="31"/>
      <c r="AV32" s="31"/>
      <c r="AW32" s="31"/>
      <c r="AX32" s="31"/>
      <c r="AY32" s="31"/>
      <c r="AZ32" s="31"/>
      <c r="BA32" s="31"/>
    </row>
    <row r="33" spans="1:58" ht="12.75" customHeight="1">
      <c r="A33" s="308"/>
      <c r="B33" s="8"/>
      <c r="C33" s="55"/>
      <c r="D33" s="18"/>
      <c r="E33" s="18"/>
      <c r="F33" s="18"/>
      <c r="G33" s="18"/>
      <c r="H33" s="18"/>
      <c r="I33" s="18"/>
      <c r="J33" s="18"/>
      <c r="K33" s="18"/>
      <c r="L33" s="18"/>
      <c r="M33" s="18"/>
      <c r="N33" s="18"/>
      <c r="O33" s="18"/>
      <c r="P33" s="18"/>
      <c r="Q33" s="18"/>
      <c r="R33" s="16"/>
      <c r="S33" s="16"/>
      <c r="T33" s="16"/>
      <c r="U33" s="16"/>
      <c r="V33" s="24"/>
      <c r="W33" s="16"/>
      <c r="X33" s="16"/>
      <c r="Y33" s="16"/>
      <c r="Z33" s="16"/>
      <c r="AA33" s="16"/>
      <c r="AB33" s="16"/>
      <c r="AC33" s="16"/>
      <c r="AD33" s="16"/>
      <c r="AE33" s="16"/>
      <c r="AF33" s="5"/>
      <c r="AG33" s="4"/>
      <c r="AH33" s="102"/>
      <c r="AI33" s="27"/>
      <c r="AJ33" s="27"/>
      <c r="AK33" s="27"/>
      <c r="AL33" s="27"/>
      <c r="AM33" s="27"/>
    </row>
    <row r="34" spans="1:58" ht="15.75" customHeight="1">
      <c r="A34" s="308"/>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4"/>
      <c r="AH34" s="102"/>
      <c r="AI34" s="27"/>
      <c r="AJ34" s="27"/>
      <c r="AK34" s="27"/>
      <c r="AL34" s="27"/>
      <c r="AM34" s="27"/>
    </row>
    <row r="35" spans="1:58" ht="20.25" customHeight="1">
      <c r="A35" s="308"/>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4"/>
      <c r="AH35" s="105"/>
      <c r="AI35" s="27"/>
      <c r="AJ35" s="27"/>
      <c r="AK35" s="27"/>
      <c r="AL35" s="27"/>
      <c r="AM35" s="27"/>
    </row>
    <row r="36" spans="1:58" ht="15.75" customHeight="1">
      <c r="A36" s="308"/>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4"/>
      <c r="AH36" s="102"/>
      <c r="AI36" s="27"/>
      <c r="AJ36" s="27"/>
      <c r="AK36" s="27"/>
      <c r="AL36" s="27"/>
      <c r="AM36" s="27"/>
    </row>
    <row r="37" spans="1:58" ht="12.75" customHeight="1">
      <c r="A37" s="308"/>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4"/>
      <c r="AH37" s="102"/>
      <c r="AI37" s="27"/>
      <c r="AJ37" s="27"/>
      <c r="AK37" s="27"/>
      <c r="AL37" s="27"/>
      <c r="AM37" s="27"/>
    </row>
    <row r="38" spans="1:58" ht="12" customHeight="1">
      <c r="A38" s="308"/>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4"/>
      <c r="AH38" s="102"/>
      <c r="AI38" s="27"/>
      <c r="AJ38" s="27"/>
      <c r="AK38" s="27"/>
      <c r="AL38" s="27"/>
      <c r="AM38" s="27"/>
    </row>
    <row r="39" spans="1:58" ht="12.75" customHeight="1">
      <c r="A39" s="308"/>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4"/>
      <c r="AH39" s="102"/>
      <c r="AI39" s="27"/>
      <c r="AJ39" s="27"/>
      <c r="AK39" s="27"/>
      <c r="AL39" s="27"/>
      <c r="AM39" s="27"/>
    </row>
    <row r="40" spans="1:58" ht="12.75" customHeight="1">
      <c r="A40" s="308"/>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4"/>
      <c r="AH40" s="102"/>
      <c r="AI40" s="27"/>
      <c r="AJ40" s="27"/>
      <c r="AK40" s="27"/>
      <c r="AL40" s="27"/>
      <c r="AM40" s="27"/>
    </row>
    <row r="41" spans="1:58" ht="10.5" customHeight="1">
      <c r="A41" s="308"/>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4"/>
      <c r="AH41" s="102"/>
      <c r="AI41" s="27"/>
      <c r="AJ41" s="27"/>
      <c r="AK41" s="27"/>
      <c r="AL41" s="27"/>
      <c r="AM41" s="27"/>
    </row>
    <row r="42" spans="1:58" ht="19.5" customHeight="1">
      <c r="A42" s="308"/>
      <c r="B42" s="8"/>
      <c r="C42" s="8"/>
      <c r="D42" s="8"/>
      <c r="E42" s="8"/>
      <c r="F42" s="8"/>
      <c r="G42" s="8"/>
      <c r="H42" s="8"/>
      <c r="I42" s="8"/>
      <c r="J42" s="8"/>
      <c r="K42" s="8"/>
      <c r="L42" s="8"/>
      <c r="M42" s="8"/>
      <c r="N42" s="8"/>
      <c r="O42" s="8"/>
      <c r="P42" s="8"/>
      <c r="Q42" s="8"/>
      <c r="R42" s="72"/>
      <c r="S42" s="72"/>
      <c r="T42" s="8"/>
      <c r="U42" s="8"/>
      <c r="V42" s="8"/>
      <c r="W42" s="8"/>
      <c r="X42" s="8"/>
      <c r="Y42" s="8"/>
      <c r="Z42" s="8"/>
      <c r="AA42" s="8"/>
      <c r="AB42" s="22"/>
      <c r="AC42" s="8"/>
      <c r="AD42" s="22"/>
      <c r="AE42" s="8"/>
      <c r="AF42" s="5"/>
      <c r="AG42" s="4"/>
      <c r="AH42" s="27"/>
      <c r="AI42" s="67"/>
      <c r="AJ42" s="27"/>
      <c r="AK42" s="27"/>
      <c r="AL42" s="27"/>
      <c r="AM42" s="27"/>
    </row>
    <row r="43" spans="1:58" ht="9" customHeight="1">
      <c r="A43" s="308"/>
      <c r="B43" s="8"/>
      <c r="C43" s="97"/>
      <c r="D43" s="91"/>
      <c r="E43" s="91"/>
      <c r="F43" s="91"/>
      <c r="G43" s="91"/>
      <c r="H43" s="91"/>
      <c r="I43" s="91"/>
      <c r="J43" s="91"/>
      <c r="K43" s="91"/>
      <c r="L43" s="91"/>
      <c r="M43" s="91"/>
      <c r="N43" s="91"/>
      <c r="O43" s="91"/>
      <c r="P43" s="91"/>
      <c r="Q43" s="91"/>
      <c r="R43" s="98"/>
      <c r="S43" s="98"/>
      <c r="T43" s="98"/>
      <c r="U43" s="98"/>
      <c r="V43" s="98"/>
      <c r="W43" s="98"/>
      <c r="X43" s="98"/>
      <c r="Y43" s="98"/>
      <c r="Z43" s="98"/>
      <c r="AA43" s="98"/>
      <c r="AB43" s="98"/>
      <c r="AC43" s="98"/>
      <c r="AD43" s="98"/>
      <c r="AE43" s="98"/>
      <c r="AF43" s="5"/>
      <c r="AG43" s="4"/>
      <c r="AH43" s="27"/>
      <c r="AI43" s="27"/>
      <c r="AJ43" s="27"/>
      <c r="AK43" s="27"/>
      <c r="AL43" s="27"/>
      <c r="AM43" s="27"/>
    </row>
    <row r="44" spans="1:58" ht="3.75" customHeight="1">
      <c r="A44" s="308"/>
      <c r="B44" s="8"/>
      <c r="C44" s="13"/>
      <c r="D44" s="13"/>
      <c r="E44" s="13"/>
      <c r="F44" s="13"/>
      <c r="G44" s="13"/>
      <c r="H44" s="13"/>
      <c r="I44" s="13"/>
      <c r="J44" s="13"/>
      <c r="K44" s="13"/>
      <c r="L44" s="13"/>
      <c r="M44" s="13"/>
      <c r="N44" s="13"/>
      <c r="O44" s="13"/>
      <c r="P44" s="13"/>
      <c r="Q44" s="13"/>
      <c r="R44" s="5"/>
      <c r="S44" s="5"/>
      <c r="T44" s="5"/>
      <c r="U44" s="5"/>
      <c r="V44" s="5"/>
      <c r="W44" s="5"/>
      <c r="X44" s="5"/>
      <c r="Y44" s="5"/>
      <c r="Z44" s="5"/>
      <c r="AA44" s="5"/>
      <c r="AB44" s="5"/>
      <c r="AC44" s="5"/>
      <c r="AD44" s="5"/>
      <c r="AE44" s="5"/>
      <c r="AF44" s="5"/>
      <c r="AG44" s="4"/>
      <c r="AH44" s="27"/>
      <c r="AI44" s="27"/>
      <c r="AJ44" s="27"/>
      <c r="AK44" s="27"/>
      <c r="AL44" s="27"/>
      <c r="AM44" s="27"/>
    </row>
    <row r="45" spans="1:58" ht="11.25" customHeight="1">
      <c r="A45" s="308"/>
      <c r="B45" s="8"/>
      <c r="C45" s="13"/>
      <c r="D45" s="13"/>
      <c r="E45" s="15"/>
      <c r="F45" s="1585"/>
      <c r="G45" s="1585"/>
      <c r="H45" s="1585"/>
      <c r="I45" s="1585"/>
      <c r="J45" s="1585"/>
      <c r="K45" s="1585"/>
      <c r="L45" s="1585"/>
      <c r="M45" s="1585"/>
      <c r="N45" s="1585"/>
      <c r="O45" s="1585"/>
      <c r="P45" s="1585"/>
      <c r="Q45" s="1585"/>
      <c r="R45" s="1585"/>
      <c r="S45" s="1585"/>
      <c r="T45" s="1585"/>
      <c r="U45" s="1585"/>
      <c r="V45" s="1585"/>
      <c r="W45" s="15"/>
      <c r="X45" s="1585"/>
      <c r="Y45" s="1585"/>
      <c r="Z45" s="1585"/>
      <c r="AA45" s="1585"/>
      <c r="AB45" s="1585"/>
      <c r="AC45" s="1585"/>
      <c r="AD45" s="1585"/>
      <c r="AE45" s="15"/>
      <c r="AF45" s="8"/>
      <c r="AG45" s="4"/>
      <c r="AH45" s="27"/>
      <c r="AI45" s="27"/>
      <c r="AJ45" s="27"/>
      <c r="AK45" s="27"/>
      <c r="AL45" s="27"/>
      <c r="AM45" s="27"/>
    </row>
    <row r="46" spans="1:58" ht="12.75" customHeight="1">
      <c r="A46" s="308"/>
      <c r="B46" s="8"/>
      <c r="C46" s="13"/>
      <c r="D46" s="13"/>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5"/>
      <c r="AG46" s="4"/>
      <c r="AH46" s="27"/>
      <c r="AI46" s="27"/>
      <c r="AJ46" s="27"/>
      <c r="AK46" s="27"/>
      <c r="AL46" s="27"/>
      <c r="AM46" s="27"/>
    </row>
    <row r="47" spans="1:58" ht="6" customHeight="1">
      <c r="A47" s="308"/>
      <c r="B47" s="8"/>
      <c r="C47" s="13"/>
      <c r="D47" s="13"/>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5"/>
      <c r="AG47" s="4"/>
      <c r="AH47" s="27"/>
      <c r="AI47" s="27"/>
      <c r="AJ47" s="27"/>
      <c r="AK47" s="27"/>
      <c r="AL47" s="27"/>
      <c r="AM47" s="27"/>
    </row>
    <row r="48" spans="1:58" s="62" customFormat="1" ht="12" customHeight="1">
      <c r="A48" s="489"/>
      <c r="B48" s="60"/>
      <c r="C48" s="73"/>
      <c r="D48" s="61"/>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82"/>
      <c r="AG48" s="59"/>
      <c r="AH48" s="101"/>
      <c r="AI48" s="108"/>
      <c r="AJ48" s="108"/>
      <c r="AK48" s="108"/>
      <c r="AL48" s="90"/>
      <c r="AM48" s="90"/>
      <c r="AN48"/>
      <c r="AO48"/>
      <c r="AP48"/>
      <c r="AQ48"/>
      <c r="AR48"/>
      <c r="AS48"/>
      <c r="AT48"/>
      <c r="AU48"/>
      <c r="AV48"/>
      <c r="AW48"/>
      <c r="AX48"/>
      <c r="AY48"/>
      <c r="AZ48"/>
      <c r="BA48"/>
      <c r="BB48"/>
      <c r="BC48"/>
      <c r="BD48"/>
      <c r="BE48"/>
      <c r="BF48"/>
    </row>
    <row r="49" spans="1:39" ht="10.5" customHeight="1">
      <c r="A49" s="308"/>
      <c r="B49" s="8"/>
      <c r="C49" s="55"/>
      <c r="D49" s="18"/>
      <c r="E49" s="94"/>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94"/>
      <c r="AF49" s="5"/>
      <c r="AG49" s="4"/>
      <c r="AH49" s="68"/>
      <c r="AI49" s="108"/>
      <c r="AJ49" s="108"/>
      <c r="AK49" s="108"/>
      <c r="AL49" s="27"/>
      <c r="AM49" s="27"/>
    </row>
    <row r="50" spans="1:39" ht="12" customHeight="1">
      <c r="A50" s="308"/>
      <c r="B50" s="8"/>
      <c r="C50" s="55"/>
      <c r="D50" s="18"/>
      <c r="E50" s="94"/>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94"/>
      <c r="AF50" s="5"/>
      <c r="AG50" s="4"/>
      <c r="AH50" s="68"/>
      <c r="AI50" s="108"/>
      <c r="AJ50" s="108"/>
      <c r="AK50" s="108"/>
      <c r="AL50" s="27"/>
      <c r="AM50" s="27"/>
    </row>
    <row r="51" spans="1:39" ht="12" customHeight="1">
      <c r="A51" s="308"/>
      <c r="B51" s="8"/>
      <c r="C51" s="55"/>
      <c r="D51" s="18"/>
      <c r="E51" s="94"/>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4"/>
      <c r="AF51" s="5"/>
      <c r="AG51" s="4"/>
      <c r="AH51" s="27"/>
      <c r="AI51" s="108"/>
      <c r="AJ51" s="108"/>
      <c r="AK51" s="108"/>
      <c r="AL51" s="27"/>
      <c r="AM51" s="27"/>
    </row>
    <row r="52" spans="1:39" ht="12" customHeight="1">
      <c r="A52" s="308"/>
      <c r="B52" s="8"/>
      <c r="C52" s="55"/>
      <c r="D52" s="18"/>
      <c r="E52" s="94"/>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4"/>
      <c r="AF52" s="5"/>
      <c r="AG52" s="4"/>
      <c r="AH52" s="27"/>
      <c r="AI52" s="108"/>
      <c r="AJ52" s="108"/>
      <c r="AK52" s="108"/>
      <c r="AL52" s="27"/>
      <c r="AM52" s="27"/>
    </row>
    <row r="53" spans="1:39" ht="12" customHeight="1">
      <c r="A53" s="308"/>
      <c r="B53" s="8"/>
      <c r="C53" s="55"/>
      <c r="D53" s="18"/>
      <c r="E53" s="94"/>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4"/>
      <c r="AF53" s="5"/>
      <c r="AG53" s="4"/>
      <c r="AH53" s="27"/>
      <c r="AI53" s="108"/>
      <c r="AJ53" s="108"/>
      <c r="AK53" s="108"/>
      <c r="AL53" s="27"/>
      <c r="AM53" s="27"/>
    </row>
    <row r="54" spans="1:39" ht="12" customHeight="1">
      <c r="A54" s="308"/>
      <c r="B54" s="8"/>
      <c r="C54" s="55"/>
      <c r="D54" s="18"/>
      <c r="E54" s="94"/>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4"/>
      <c r="AF54" s="5"/>
      <c r="AG54" s="4"/>
      <c r="AH54" s="27"/>
      <c r="AI54" s="108"/>
      <c r="AJ54" s="108"/>
      <c r="AK54" s="108"/>
      <c r="AL54" s="27"/>
      <c r="AM54" s="27"/>
    </row>
    <row r="55" spans="1:39" ht="12" customHeight="1">
      <c r="A55" s="308"/>
      <c r="B55" s="8"/>
      <c r="C55" s="55"/>
      <c r="D55" s="18"/>
      <c r="E55" s="94"/>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4"/>
      <c r="AF55" s="5"/>
      <c r="AG55" s="4"/>
      <c r="AH55" s="27"/>
      <c r="AI55" s="27"/>
      <c r="AJ55" s="27"/>
      <c r="AK55" s="27"/>
      <c r="AL55" s="27"/>
      <c r="AM55" s="27"/>
    </row>
    <row r="56" spans="1:39" ht="12" customHeight="1">
      <c r="A56" s="308"/>
      <c r="B56" s="8"/>
      <c r="C56" s="55"/>
      <c r="D56" s="18"/>
      <c r="E56" s="94"/>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4"/>
      <c r="AF56" s="5"/>
      <c r="AG56" s="4"/>
      <c r="AH56" s="27"/>
      <c r="AI56" s="27"/>
      <c r="AJ56" s="27"/>
      <c r="AK56" s="27"/>
      <c r="AL56" s="27"/>
      <c r="AM56" s="27"/>
    </row>
    <row r="57" spans="1:39" ht="12" customHeight="1">
      <c r="A57" s="308"/>
      <c r="B57" s="8"/>
      <c r="C57" s="55"/>
      <c r="D57" s="18"/>
      <c r="E57" s="94"/>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4"/>
      <c r="AF57" s="5"/>
      <c r="AG57" s="4"/>
      <c r="AH57" s="27"/>
      <c r="AI57" s="27"/>
      <c r="AJ57" s="27"/>
      <c r="AK57" s="27"/>
      <c r="AL57" s="27"/>
      <c r="AM57" s="27"/>
    </row>
    <row r="58" spans="1:39" ht="12" customHeight="1">
      <c r="A58" s="308"/>
      <c r="B58" s="8"/>
      <c r="C58" s="55"/>
      <c r="D58" s="18"/>
      <c r="E58" s="94"/>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4"/>
      <c r="AF58" s="5"/>
      <c r="AG58" s="4"/>
      <c r="AH58" s="27"/>
      <c r="AI58" s="27"/>
      <c r="AJ58" s="27"/>
      <c r="AK58" s="27"/>
      <c r="AL58" s="27"/>
      <c r="AM58" s="27"/>
    </row>
    <row r="59" spans="1:39" ht="12" customHeight="1">
      <c r="A59" s="308"/>
      <c r="B59" s="8"/>
      <c r="C59" s="55"/>
      <c r="D59" s="18"/>
      <c r="E59" s="94"/>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4"/>
      <c r="AF59" s="5"/>
      <c r="AG59" s="4"/>
      <c r="AH59" s="27"/>
      <c r="AI59" s="27"/>
      <c r="AJ59" s="27"/>
      <c r="AK59" s="27"/>
      <c r="AL59" s="27"/>
      <c r="AM59" s="27"/>
    </row>
    <row r="60" spans="1:39" ht="12" customHeight="1">
      <c r="A60" s="308"/>
      <c r="B60" s="8"/>
      <c r="C60" s="55"/>
      <c r="D60" s="18"/>
      <c r="E60" s="94"/>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4"/>
      <c r="AF60" s="5"/>
      <c r="AG60" s="4"/>
      <c r="AH60" s="27"/>
      <c r="AI60" s="27"/>
      <c r="AJ60" s="27"/>
      <c r="AK60" s="27"/>
      <c r="AL60" s="27"/>
      <c r="AM60" s="27"/>
    </row>
    <row r="61" spans="1:39" ht="12" customHeight="1">
      <c r="A61" s="308"/>
      <c r="B61" s="8"/>
      <c r="C61" s="55"/>
      <c r="D61" s="18"/>
      <c r="E61" s="94"/>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4"/>
      <c r="AF61" s="5"/>
      <c r="AG61" s="4"/>
      <c r="AH61" s="27"/>
      <c r="AI61" s="27"/>
      <c r="AJ61" s="27"/>
      <c r="AK61" s="27"/>
      <c r="AL61" s="27"/>
      <c r="AM61" s="27"/>
    </row>
    <row r="62" spans="1:39" ht="12" customHeight="1">
      <c r="A62" s="308"/>
      <c r="B62" s="8"/>
      <c r="C62" s="55"/>
      <c r="D62" s="18"/>
      <c r="E62" s="94"/>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4"/>
      <c r="AF62" s="5"/>
      <c r="AG62" s="4"/>
      <c r="AH62" s="27"/>
      <c r="AI62" s="27"/>
      <c r="AJ62" s="27"/>
      <c r="AK62" s="27"/>
      <c r="AL62" s="27"/>
      <c r="AM62" s="27"/>
    </row>
    <row r="63" spans="1:39" ht="12" customHeight="1">
      <c r="A63" s="308"/>
      <c r="B63" s="8"/>
      <c r="C63" s="55"/>
      <c r="D63" s="18"/>
      <c r="E63" s="94"/>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4"/>
      <c r="AF63" s="5"/>
      <c r="AG63" s="4"/>
      <c r="AH63" s="27"/>
      <c r="AI63" s="27"/>
      <c r="AJ63" s="27"/>
      <c r="AK63" s="27"/>
      <c r="AL63" s="27"/>
      <c r="AM63" s="27"/>
    </row>
    <row r="64" spans="1:39" ht="12" customHeight="1">
      <c r="A64" s="308"/>
      <c r="B64" s="8"/>
      <c r="C64" s="55"/>
      <c r="D64" s="18"/>
      <c r="E64" s="94"/>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4"/>
      <c r="AF64" s="5"/>
      <c r="AG64" s="4"/>
      <c r="AH64" s="27"/>
      <c r="AI64" s="27"/>
      <c r="AJ64" s="27"/>
      <c r="AK64" s="27"/>
      <c r="AL64" s="27"/>
      <c r="AM64" s="27"/>
    </row>
    <row r="65" spans="1:43" ht="12" customHeight="1">
      <c r="A65" s="308"/>
      <c r="B65" s="8"/>
      <c r="C65" s="55"/>
      <c r="D65" s="18"/>
      <c r="E65" s="94"/>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4"/>
      <c r="AF65" s="5"/>
      <c r="AG65" s="4"/>
      <c r="AH65" s="27"/>
      <c r="AI65" s="27"/>
      <c r="AJ65" s="27"/>
      <c r="AK65" s="27"/>
      <c r="AL65" s="27"/>
      <c r="AM65" s="27"/>
    </row>
    <row r="66" spans="1:43" ht="12" customHeight="1">
      <c r="A66" s="308"/>
      <c r="B66" s="8"/>
      <c r="C66" s="55"/>
      <c r="D66" s="18"/>
      <c r="E66" s="94"/>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4"/>
      <c r="AF66" s="5"/>
      <c r="AG66" s="4"/>
      <c r="AH66" s="27"/>
      <c r="AI66" s="27"/>
      <c r="AJ66" s="27"/>
      <c r="AK66" s="27"/>
      <c r="AL66" s="27"/>
      <c r="AM66" s="27"/>
    </row>
    <row r="67" spans="1:43" ht="12" customHeight="1">
      <c r="A67" s="308"/>
      <c r="B67" s="8"/>
      <c r="C67" s="55"/>
      <c r="D67" s="18"/>
      <c r="E67" s="94"/>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4"/>
      <c r="AF67" s="5"/>
      <c r="AG67" s="4"/>
      <c r="AH67" s="27"/>
      <c r="AI67" s="27"/>
      <c r="AJ67" s="27"/>
      <c r="AK67" s="27"/>
      <c r="AL67" s="27"/>
      <c r="AM67" s="27"/>
    </row>
    <row r="68" spans="1:43" ht="12" customHeight="1">
      <c r="A68" s="308"/>
      <c r="B68" s="8"/>
      <c r="C68" s="55"/>
      <c r="D68" s="18"/>
      <c r="E68" s="94"/>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4"/>
      <c r="AF68" s="5"/>
      <c r="AG68" s="8"/>
      <c r="AH68" s="27"/>
      <c r="AI68" s="27"/>
      <c r="AJ68" s="27"/>
      <c r="AK68" s="27"/>
      <c r="AL68" s="27"/>
      <c r="AM68" s="27"/>
    </row>
    <row r="69" spans="1:43" s="85" customFormat="1" ht="9" customHeight="1">
      <c r="A69" s="490"/>
      <c r="B69" s="84"/>
      <c r="C69" s="87"/>
      <c r="D69" s="30"/>
      <c r="E69" s="89"/>
      <c r="F69" s="89"/>
      <c r="G69" s="89"/>
      <c r="H69" s="95"/>
      <c r="I69" s="95"/>
      <c r="J69" s="95"/>
      <c r="K69" s="95"/>
      <c r="L69" s="95"/>
      <c r="M69" s="95"/>
      <c r="N69" s="95"/>
      <c r="O69" s="95"/>
      <c r="P69" s="95"/>
      <c r="Q69" s="95"/>
      <c r="R69" s="95"/>
      <c r="S69" s="95"/>
      <c r="T69" s="95"/>
      <c r="U69" s="95"/>
      <c r="V69" s="95"/>
      <c r="W69" s="95"/>
      <c r="X69" s="95"/>
      <c r="Y69" s="95"/>
      <c r="Z69" s="95"/>
      <c r="AA69" s="95"/>
      <c r="AB69" s="95"/>
      <c r="AC69" s="95"/>
      <c r="AD69" s="95"/>
      <c r="AE69" s="95"/>
      <c r="AF69" s="84"/>
      <c r="AG69" s="84"/>
      <c r="AH69" s="106"/>
      <c r="AI69" s="106"/>
      <c r="AJ69" s="106"/>
      <c r="AK69" s="106"/>
      <c r="AL69" s="106"/>
      <c r="AM69" s="106"/>
    </row>
    <row r="70" spans="1:43" ht="11.25" customHeight="1">
      <c r="A70" s="308"/>
      <c r="B70" s="1"/>
      <c r="C70" s="54"/>
      <c r="D70" s="18"/>
      <c r="E70" s="96"/>
      <c r="F70" s="96"/>
      <c r="G70" s="96"/>
      <c r="H70" s="96"/>
      <c r="I70" s="96"/>
      <c r="J70" s="96"/>
      <c r="K70" s="96"/>
      <c r="L70" s="96"/>
      <c r="M70" s="96"/>
      <c r="N70" s="96"/>
      <c r="O70" s="96"/>
      <c r="P70" s="96"/>
      <c r="Q70" s="96"/>
      <c r="R70" s="96"/>
      <c r="S70" s="96"/>
      <c r="T70" s="96"/>
      <c r="U70" s="96"/>
      <c r="V70" s="95"/>
      <c r="W70" s="96"/>
      <c r="X70" s="96"/>
      <c r="Y70" s="96"/>
      <c r="Z70" s="96"/>
      <c r="AA70" s="96"/>
      <c r="AB70" s="96"/>
      <c r="AC70" s="96"/>
      <c r="AD70" s="96"/>
      <c r="AE70" s="96"/>
      <c r="AF70" s="5"/>
      <c r="AG70" s="8"/>
      <c r="AH70" s="27"/>
      <c r="AI70" s="27"/>
      <c r="AJ70" s="27"/>
      <c r="AK70" s="27"/>
      <c r="AL70" s="27"/>
      <c r="AM70" s="27"/>
    </row>
    <row r="71" spans="1:43" ht="13.5" customHeight="1">
      <c r="A71" s="308"/>
      <c r="B71" s="493">
        <v>22</v>
      </c>
      <c r="C71" s="1587" t="s">
        <v>571</v>
      </c>
      <c r="D71" s="1587"/>
      <c r="E71" s="1588"/>
      <c r="F71" s="1577"/>
      <c r="G71" s="1588"/>
      <c r="H71" s="1577"/>
      <c r="I71" s="8"/>
      <c r="J71" s="8"/>
      <c r="K71" s="8"/>
      <c r="L71" s="8"/>
      <c r="M71" s="8"/>
      <c r="N71" s="8"/>
      <c r="O71" s="8"/>
      <c r="P71" s="8"/>
      <c r="Q71" s="8"/>
      <c r="R71" s="8"/>
      <c r="S71" s="8"/>
      <c r="T71" s="8"/>
      <c r="U71" s="8"/>
      <c r="V71" s="95"/>
      <c r="W71" s="8"/>
      <c r="X71" s="8"/>
      <c r="Y71" s="8"/>
      <c r="Z71" s="8"/>
      <c r="AA71" s="8"/>
      <c r="AB71" s="8"/>
      <c r="AC71" s="8"/>
      <c r="AD71" s="8"/>
      <c r="AE71" s="8"/>
      <c r="AF71" s="8"/>
      <c r="AG71" s="8"/>
      <c r="AH71" s="107"/>
      <c r="AI71" s="107"/>
      <c r="AJ71" s="107"/>
      <c r="AK71" s="107"/>
      <c r="AL71" s="107"/>
      <c r="AM71" s="107"/>
      <c r="AN71" s="71"/>
      <c r="AO71" s="71"/>
      <c r="AP71" s="71"/>
      <c r="AQ71" s="71"/>
    </row>
    <row r="72" spans="1:43" ht="13.5" customHeight="1">
      <c r="A72" s="70"/>
      <c r="B72" s="70"/>
      <c r="C72" s="70"/>
      <c r="D72" s="70"/>
      <c r="E72" s="70"/>
      <c r="F72" s="70"/>
      <c r="G72" s="70"/>
      <c r="H72" s="70"/>
      <c r="I72" s="70"/>
      <c r="J72" s="70"/>
      <c r="K72" s="70"/>
      <c r="L72" s="70"/>
      <c r="M72" s="70"/>
      <c r="N72" s="70"/>
      <c r="O72" s="70"/>
      <c r="P72" s="70"/>
      <c r="Q72" s="70"/>
      <c r="R72" s="70"/>
      <c r="S72" s="70"/>
      <c r="T72" s="70"/>
      <c r="U72" s="70"/>
      <c r="W72" s="70"/>
      <c r="X72" s="70"/>
      <c r="Y72" s="70"/>
      <c r="Z72" s="70"/>
      <c r="AA72" s="70"/>
      <c r="AB72" s="88"/>
      <c r="AC72" s="70"/>
      <c r="AD72" s="88"/>
      <c r="AE72" s="70"/>
      <c r="AF72" s="70"/>
      <c r="AG72" s="70"/>
      <c r="AH72" s="71"/>
      <c r="AI72" s="71"/>
      <c r="AJ72" s="71"/>
      <c r="AK72" s="71"/>
      <c r="AL72" s="71"/>
      <c r="AM72" s="71"/>
      <c r="AN72" s="71"/>
      <c r="AO72" s="71"/>
      <c r="AP72" s="71"/>
      <c r="AQ72" s="71"/>
    </row>
    <row r="73" spans="1:43">
      <c r="A73" s="70"/>
      <c r="B73" s="70"/>
      <c r="C73" s="70"/>
      <c r="D73" s="70"/>
      <c r="E73" s="70"/>
      <c r="F73" s="70"/>
      <c r="G73" s="70"/>
      <c r="H73" s="70"/>
      <c r="I73" s="70"/>
      <c r="J73" s="70"/>
      <c r="K73" s="70"/>
      <c r="L73" s="70"/>
      <c r="M73" s="70"/>
      <c r="N73" s="70"/>
      <c r="O73" s="70"/>
      <c r="P73" s="70"/>
      <c r="Q73" s="70"/>
      <c r="R73" s="70"/>
      <c r="S73" s="70"/>
      <c r="T73" s="70"/>
      <c r="U73" s="70"/>
      <c r="W73" s="70"/>
      <c r="X73" s="70"/>
      <c r="Y73" s="70"/>
      <c r="Z73" s="70"/>
      <c r="AA73" s="70"/>
      <c r="AB73" s="88"/>
      <c r="AC73" s="70"/>
      <c r="AD73" s="88"/>
      <c r="AE73" s="70"/>
      <c r="AF73" s="70"/>
      <c r="AG73" s="70"/>
      <c r="AH73" s="71"/>
      <c r="AI73" s="71"/>
      <c r="AJ73" s="71"/>
      <c r="AK73" s="71"/>
      <c r="AL73" s="71"/>
      <c r="AM73" s="71"/>
      <c r="AN73" s="71"/>
      <c r="AO73" s="71"/>
      <c r="AP73" s="71"/>
      <c r="AQ73" s="71"/>
    </row>
    <row r="74" spans="1:43">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71"/>
      <c r="AI74" s="71"/>
      <c r="AJ74" s="71"/>
      <c r="AK74" s="71"/>
      <c r="AL74" s="71"/>
      <c r="AM74" s="71"/>
      <c r="AN74" s="71"/>
      <c r="AO74" s="71"/>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71"/>
      <c r="AI75" s="71"/>
      <c r="AJ75" s="71"/>
      <c r="AK75" s="71"/>
      <c r="AL75" s="71"/>
      <c r="AM75" s="71"/>
      <c r="AN75" s="71"/>
      <c r="AO75" s="71"/>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71"/>
      <c r="AI76" s="71"/>
      <c r="AJ76" s="71"/>
      <c r="AK76" s="71"/>
      <c r="AL76" s="71"/>
      <c r="AM76" s="71"/>
      <c r="AN76" s="71"/>
      <c r="AO76" s="71"/>
      <c r="AP76" s="71"/>
      <c r="AQ76" s="71"/>
    </row>
    <row r="77" spans="1:43">
      <c r="AB77" s="25"/>
      <c r="AD77" s="25"/>
      <c r="AJ77" s="63"/>
    </row>
    <row r="82" spans="28:32" ht="8.25" customHeight="1"/>
    <row r="84" spans="28:32" ht="9" customHeight="1">
      <c r="AF84" s="9"/>
    </row>
    <row r="85" spans="28:32" ht="8.25" customHeight="1">
      <c r="AB85" s="34"/>
      <c r="AD85" s="34"/>
      <c r="AF85" s="34"/>
    </row>
    <row r="86" spans="28:32" ht="9.75" customHeight="1"/>
  </sheetData>
  <customSheetViews>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0">
    <mergeCell ref="X6:AD6"/>
    <mergeCell ref="X45:AD45"/>
    <mergeCell ref="F5:L5"/>
    <mergeCell ref="X1:AF1"/>
    <mergeCell ref="C71:D71"/>
    <mergeCell ref="E71:F71"/>
    <mergeCell ref="G71:H71"/>
    <mergeCell ref="B2:D2"/>
    <mergeCell ref="F45:V45"/>
    <mergeCell ref="F6:V6"/>
  </mergeCells>
  <phoneticPr fontId="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sheetPr codeName="Folha23" enableFormatConditionsCalculation="0">
    <tabColor indexed="55"/>
  </sheetPr>
  <dimension ref="A1:BF88"/>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70"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1498" t="s">
        <v>396</v>
      </c>
      <c r="C1" s="1498"/>
      <c r="D1" s="1498"/>
      <c r="E1" s="1498"/>
      <c r="F1" s="1498"/>
      <c r="G1" s="1498"/>
      <c r="H1" s="1498"/>
      <c r="I1" s="307"/>
      <c r="J1" s="307"/>
      <c r="K1" s="307"/>
      <c r="L1" s="307"/>
      <c r="M1" s="307"/>
      <c r="N1" s="307"/>
      <c r="O1" s="307"/>
      <c r="P1" s="307"/>
      <c r="Q1" s="307"/>
      <c r="R1" s="307"/>
      <c r="S1" s="307"/>
      <c r="T1" s="307"/>
      <c r="U1" s="307"/>
      <c r="V1" s="307"/>
      <c r="W1" s="307"/>
      <c r="X1" s="362"/>
      <c r="Y1" s="311"/>
      <c r="Z1" s="311"/>
      <c r="AA1" s="311"/>
      <c r="AB1" s="311"/>
      <c r="AC1" s="311"/>
      <c r="AD1" s="311"/>
      <c r="AE1" s="311"/>
      <c r="AF1" s="311"/>
      <c r="AG1" s="4"/>
      <c r="AH1" s="27"/>
      <c r="AI1" s="27"/>
      <c r="AJ1" s="27"/>
      <c r="AK1" s="27"/>
      <c r="AL1" s="27"/>
      <c r="AM1" s="27"/>
      <c r="AN1" s="27"/>
      <c r="AO1" s="27"/>
    </row>
    <row r="2" spans="1:57" ht="6" customHeight="1">
      <c r="A2" s="4"/>
      <c r="B2" s="1416"/>
      <c r="C2" s="1416"/>
      <c r="D2" s="1416"/>
      <c r="E2" s="21"/>
      <c r="F2" s="21"/>
      <c r="G2" s="21"/>
      <c r="H2" s="21"/>
      <c r="I2" s="21"/>
      <c r="J2" s="305"/>
      <c r="K2" s="305"/>
      <c r="L2" s="305"/>
      <c r="M2" s="305"/>
      <c r="N2" s="305"/>
      <c r="O2" s="305"/>
      <c r="P2" s="305"/>
      <c r="Q2" s="305"/>
      <c r="R2" s="305"/>
      <c r="S2" s="305"/>
      <c r="T2" s="305"/>
      <c r="U2" s="305"/>
      <c r="V2" s="305"/>
      <c r="W2" s="305"/>
      <c r="X2" s="305"/>
      <c r="Y2" s="305"/>
      <c r="Z2" s="8"/>
      <c r="AA2" s="8"/>
      <c r="AB2" s="8"/>
      <c r="AC2" s="8"/>
      <c r="AD2" s="8"/>
      <c r="AE2" s="8"/>
      <c r="AF2" s="8"/>
      <c r="AG2" s="316"/>
      <c r="AH2" s="27"/>
      <c r="AI2" s="27"/>
      <c r="AJ2" s="27"/>
      <c r="AK2" s="27"/>
      <c r="AL2" s="27"/>
      <c r="AM2" s="27"/>
      <c r="AN2" s="27"/>
      <c r="AO2" s="27"/>
    </row>
    <row r="3" spans="1:57" ht="12" customHeight="1">
      <c r="A3" s="4"/>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316"/>
      <c r="AH3" s="27"/>
      <c r="AI3" s="27"/>
      <c r="AJ3" s="27"/>
      <c r="AK3" s="27"/>
      <c r="AL3" s="27"/>
      <c r="AM3" s="27"/>
      <c r="AN3" s="27"/>
      <c r="AO3" s="27"/>
    </row>
    <row r="4" spans="1:57" s="12" customFormat="1" ht="13.5" customHeight="1">
      <c r="A4" s="11"/>
      <c r="B4" s="19"/>
      <c r="C4" s="97"/>
      <c r="D4" s="91"/>
      <c r="E4" s="91"/>
      <c r="F4" s="91"/>
      <c r="G4" s="91"/>
      <c r="H4" s="91"/>
      <c r="I4" s="91"/>
      <c r="J4" s="91"/>
      <c r="K4" s="91"/>
      <c r="L4" s="91"/>
      <c r="M4" s="91"/>
      <c r="N4" s="91"/>
      <c r="O4" s="91"/>
      <c r="P4" s="91"/>
      <c r="Q4" s="91"/>
      <c r="R4" s="98"/>
      <c r="S4" s="98"/>
      <c r="T4" s="98"/>
      <c r="U4" s="98"/>
      <c r="V4" s="98"/>
      <c r="W4" s="98"/>
      <c r="X4" s="98"/>
      <c r="Y4" s="98"/>
      <c r="Z4" s="98"/>
      <c r="AA4" s="98"/>
      <c r="AB4" s="98"/>
      <c r="AC4" s="98"/>
      <c r="AD4" s="98"/>
      <c r="AE4" s="98"/>
      <c r="AF4" s="8"/>
      <c r="AG4" s="315"/>
      <c r="AH4" s="66"/>
      <c r="AI4" s="66"/>
      <c r="AJ4" s="66"/>
      <c r="AK4" s="66"/>
      <c r="AL4" s="66"/>
      <c r="AM4" s="66"/>
      <c r="AN4" s="66"/>
      <c r="AO4" s="66"/>
    </row>
    <row r="5" spans="1:57" ht="3.75" customHeight="1">
      <c r="A5" s="4"/>
      <c r="B5" s="8"/>
      <c r="C5" s="13"/>
      <c r="D5" s="13"/>
      <c r="E5" s="13"/>
      <c r="F5" s="1586"/>
      <c r="G5" s="1586"/>
      <c r="H5" s="1586"/>
      <c r="I5" s="1586"/>
      <c r="J5" s="1586"/>
      <c r="K5" s="1586"/>
      <c r="L5" s="1586"/>
      <c r="M5" s="13"/>
      <c r="N5" s="13"/>
      <c r="O5" s="13"/>
      <c r="P5" s="13"/>
      <c r="Q5" s="13"/>
      <c r="R5" s="5"/>
      <c r="S5" s="5"/>
      <c r="T5" s="5"/>
      <c r="U5" s="79"/>
      <c r="V5" s="5"/>
      <c r="W5" s="5"/>
      <c r="X5" s="5"/>
      <c r="Y5" s="5"/>
      <c r="Z5" s="5"/>
      <c r="AA5" s="5"/>
      <c r="AB5" s="5"/>
      <c r="AC5" s="5"/>
      <c r="AD5" s="5"/>
      <c r="AE5" s="5"/>
      <c r="AF5" s="8"/>
      <c r="AG5" s="316"/>
      <c r="AH5" s="27"/>
      <c r="AI5" s="27"/>
      <c r="AJ5" s="27"/>
      <c r="AK5" s="27"/>
      <c r="AL5" s="27"/>
      <c r="AM5" s="27"/>
      <c r="AN5" s="27"/>
      <c r="AO5" s="27"/>
    </row>
    <row r="6" spans="1:57" ht="9.75" customHeight="1">
      <c r="A6" s="4"/>
      <c r="B6" s="8"/>
      <c r="C6" s="13"/>
      <c r="D6" s="13"/>
      <c r="E6" s="15"/>
      <c r="F6" s="1585"/>
      <c r="G6" s="1585"/>
      <c r="H6" s="1585"/>
      <c r="I6" s="1585"/>
      <c r="J6" s="1585"/>
      <c r="K6" s="1585"/>
      <c r="L6" s="1585"/>
      <c r="M6" s="1585"/>
      <c r="N6" s="1585"/>
      <c r="O6" s="1585"/>
      <c r="P6" s="1585"/>
      <c r="Q6" s="1585"/>
      <c r="R6" s="1585"/>
      <c r="S6" s="1585"/>
      <c r="T6" s="1585"/>
      <c r="U6" s="1585"/>
      <c r="V6" s="1585"/>
      <c r="W6" s="15"/>
      <c r="X6" s="1585"/>
      <c r="Y6" s="1585"/>
      <c r="Z6" s="1585"/>
      <c r="AA6" s="1585"/>
      <c r="AB6" s="1585"/>
      <c r="AC6" s="1585"/>
      <c r="AD6" s="1585"/>
      <c r="AE6" s="15"/>
      <c r="AF6" s="8"/>
      <c r="AG6" s="316"/>
      <c r="AH6" s="27"/>
      <c r="AI6" s="27"/>
      <c r="AJ6" s="27"/>
      <c r="AK6" s="27"/>
      <c r="AL6" s="27"/>
      <c r="AM6" s="27"/>
      <c r="AN6" s="27"/>
      <c r="AO6" s="27"/>
    </row>
    <row r="7" spans="1:57" ht="12.75" customHeight="1">
      <c r="A7" s="4"/>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316"/>
      <c r="AH7" s="27"/>
      <c r="AI7" s="108"/>
      <c r="AJ7" s="108"/>
      <c r="AK7" s="108"/>
      <c r="AL7" s="27"/>
      <c r="AM7" s="27"/>
      <c r="AN7" s="27"/>
      <c r="AO7" s="27"/>
    </row>
    <row r="8" spans="1:57" s="62" customFormat="1" ht="13.5" hidden="1" customHeight="1">
      <c r="A8" s="59"/>
      <c r="B8" s="60"/>
      <c r="C8" s="1589"/>
      <c r="D8" s="1589"/>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82"/>
      <c r="AG8" s="461"/>
      <c r="AH8" s="100"/>
      <c r="AI8" s="108"/>
      <c r="AJ8" s="108"/>
      <c r="AK8" s="108"/>
      <c r="AL8" s="100"/>
      <c r="AM8" s="100"/>
      <c r="AN8" s="100"/>
      <c r="AO8" s="100"/>
    </row>
    <row r="9" spans="1:57" s="62" customFormat="1" ht="6" hidden="1" customHeight="1">
      <c r="A9" s="59"/>
      <c r="B9" s="60"/>
      <c r="C9" s="73"/>
      <c r="D9" s="73"/>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82"/>
      <c r="AG9" s="461"/>
      <c r="AH9" s="100"/>
      <c r="AI9" s="108"/>
      <c r="AJ9" s="108"/>
      <c r="AK9" s="108"/>
      <c r="AL9" s="100"/>
      <c r="AM9" s="100"/>
      <c r="AN9" s="100"/>
      <c r="AO9" s="100"/>
    </row>
    <row r="10" spans="1:57" s="80" customFormat="1" ht="15" customHeight="1">
      <c r="A10" s="76"/>
      <c r="B10" s="99"/>
      <c r="C10" s="77"/>
      <c r="D10" s="78"/>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93"/>
      <c r="AG10" s="458"/>
      <c r="AH10" s="101"/>
      <c r="AI10" s="108"/>
      <c r="AJ10" s="108"/>
      <c r="AK10" s="108"/>
      <c r="AL10" s="90"/>
      <c r="AM10" s="90"/>
      <c r="AN10" s="66"/>
      <c r="AO10" s="66"/>
      <c r="AP10" s="12"/>
      <c r="AQ10" s="12"/>
      <c r="AR10"/>
      <c r="AS10" s="26"/>
      <c r="AT10" s="12"/>
      <c r="AU10" s="12"/>
      <c r="AV10" s="12"/>
      <c r="AW10" s="12"/>
      <c r="AX10" s="12"/>
      <c r="AY10" s="12"/>
      <c r="AZ10" s="12"/>
      <c r="BA10" s="12"/>
      <c r="BB10" s="12"/>
      <c r="BC10" s="12"/>
      <c r="BD10" s="12"/>
      <c r="BE10" s="12"/>
    </row>
    <row r="11" spans="1:57" ht="12" customHeight="1">
      <c r="A11" s="4"/>
      <c r="B11" s="8"/>
      <c r="C11" s="55"/>
      <c r="D11" s="18"/>
      <c r="E11" s="94"/>
      <c r="F11" s="94"/>
      <c r="G11" s="94"/>
      <c r="H11" s="94"/>
      <c r="I11" s="94"/>
      <c r="J11" s="94"/>
      <c r="K11" s="94"/>
      <c r="L11" s="94"/>
      <c r="M11" s="94"/>
      <c r="N11" s="94"/>
      <c r="O11" s="94"/>
      <c r="P11" s="94"/>
      <c r="Q11" s="94"/>
      <c r="R11" s="94"/>
      <c r="S11" s="94"/>
      <c r="T11" s="94"/>
      <c r="U11" s="94"/>
      <c r="V11" s="94"/>
      <c r="W11" s="94"/>
      <c r="X11" s="94"/>
      <c r="Y11" s="94"/>
      <c r="Z11" s="94"/>
      <c r="AA11" s="94"/>
      <c r="AB11" s="32"/>
      <c r="AC11" s="94"/>
      <c r="AD11" s="32"/>
      <c r="AE11" s="94"/>
      <c r="AF11" s="5"/>
      <c r="AG11" s="316"/>
      <c r="AH11" s="27"/>
      <c r="AI11" s="108"/>
      <c r="AJ11" s="108"/>
      <c r="AK11" s="108"/>
      <c r="AL11" s="27"/>
      <c r="AM11" s="27"/>
      <c r="AN11" s="27"/>
      <c r="AO11" s="27"/>
      <c r="AS11" s="26"/>
    </row>
    <row r="12" spans="1:57" ht="12" customHeight="1">
      <c r="A12" s="4"/>
      <c r="B12" s="8"/>
      <c r="C12" s="55"/>
      <c r="D12" s="18"/>
      <c r="E12" s="94"/>
      <c r="F12" s="94"/>
      <c r="G12" s="94"/>
      <c r="H12" s="94"/>
      <c r="I12" s="94"/>
      <c r="J12" s="94"/>
      <c r="K12" s="94"/>
      <c r="L12" s="94"/>
      <c r="M12" s="94"/>
      <c r="N12" s="94"/>
      <c r="O12" s="94"/>
      <c r="P12" s="94"/>
      <c r="Q12" s="94"/>
      <c r="R12" s="94"/>
      <c r="S12" s="94"/>
      <c r="T12" s="94"/>
      <c r="U12" s="94"/>
      <c r="V12" s="94"/>
      <c r="W12" s="94"/>
      <c r="X12" s="94"/>
      <c r="Y12" s="94"/>
      <c r="Z12" s="94"/>
      <c r="AA12" s="94"/>
      <c r="AB12" s="32"/>
      <c r="AC12" s="94"/>
      <c r="AD12" s="32"/>
      <c r="AE12" s="94"/>
      <c r="AF12" s="5"/>
      <c r="AG12" s="316"/>
      <c r="AH12" s="27"/>
      <c r="AI12" s="108"/>
      <c r="AJ12" s="108"/>
      <c r="AK12" s="108"/>
      <c r="AL12" s="27"/>
      <c r="AM12" s="27"/>
      <c r="AN12" s="27"/>
      <c r="AO12" s="27"/>
      <c r="AS12" s="26"/>
    </row>
    <row r="13" spans="1:57" ht="12" customHeight="1">
      <c r="A13" s="4"/>
      <c r="B13" s="8"/>
      <c r="C13" s="55"/>
      <c r="D13" s="18"/>
      <c r="E13" s="94"/>
      <c r="F13" s="94"/>
      <c r="G13" s="94"/>
      <c r="H13" s="94"/>
      <c r="I13" s="94"/>
      <c r="J13" s="94"/>
      <c r="K13" s="94"/>
      <c r="L13" s="94"/>
      <c r="M13" s="94"/>
      <c r="N13" s="94"/>
      <c r="O13" s="94"/>
      <c r="P13" s="94"/>
      <c r="Q13" s="94"/>
      <c r="R13" s="94"/>
      <c r="S13" s="94"/>
      <c r="T13" s="94"/>
      <c r="U13" s="94"/>
      <c r="V13" s="94"/>
      <c r="W13" s="94"/>
      <c r="X13" s="94"/>
      <c r="Y13" s="94"/>
      <c r="Z13" s="94"/>
      <c r="AA13" s="94"/>
      <c r="AB13" s="32"/>
      <c r="AC13" s="94"/>
      <c r="AD13" s="32"/>
      <c r="AE13" s="94"/>
      <c r="AF13" s="5"/>
      <c r="AG13" s="316"/>
      <c r="AH13" s="27"/>
      <c r="AI13" s="108"/>
      <c r="AJ13" s="108"/>
      <c r="AK13" s="108"/>
      <c r="AL13" s="27"/>
      <c r="AM13" s="27"/>
      <c r="AN13" s="27"/>
      <c r="AO13" s="27"/>
      <c r="AS13" s="26"/>
    </row>
    <row r="14" spans="1:57" ht="12" customHeight="1">
      <c r="A14" s="4"/>
      <c r="B14" s="8"/>
      <c r="C14" s="55"/>
      <c r="D14" s="18"/>
      <c r="E14" s="94"/>
      <c r="F14" s="94"/>
      <c r="G14" s="94"/>
      <c r="H14" s="94"/>
      <c r="I14" s="94"/>
      <c r="J14" s="94"/>
      <c r="K14" s="94"/>
      <c r="L14" s="94"/>
      <c r="M14" s="94"/>
      <c r="N14" s="94"/>
      <c r="O14" s="94"/>
      <c r="P14" s="94"/>
      <c r="Q14" s="94"/>
      <c r="R14" s="94"/>
      <c r="S14" s="94"/>
      <c r="T14" s="94"/>
      <c r="U14" s="94"/>
      <c r="V14" s="94"/>
      <c r="W14" s="94"/>
      <c r="X14" s="94"/>
      <c r="Y14" s="94"/>
      <c r="Z14" s="94"/>
      <c r="AA14" s="94"/>
      <c r="AB14" s="32"/>
      <c r="AC14" s="94"/>
      <c r="AD14" s="32"/>
      <c r="AE14" s="94"/>
      <c r="AF14" s="5"/>
      <c r="AG14" s="316"/>
      <c r="AH14" s="27"/>
      <c r="AI14" s="27"/>
      <c r="AJ14" s="27"/>
      <c r="AK14" s="27"/>
      <c r="AL14" s="27"/>
      <c r="AM14" s="27"/>
      <c r="AN14" s="27"/>
      <c r="AO14" s="27"/>
      <c r="AS14" s="26"/>
    </row>
    <row r="15" spans="1:57" ht="12" customHeight="1">
      <c r="A15" s="4"/>
      <c r="B15" s="8"/>
      <c r="C15" s="55"/>
      <c r="D15" s="18"/>
      <c r="E15" s="94"/>
      <c r="F15" s="94"/>
      <c r="G15" s="94"/>
      <c r="H15" s="94"/>
      <c r="I15" s="94"/>
      <c r="J15" s="94"/>
      <c r="K15" s="94"/>
      <c r="L15" s="94"/>
      <c r="M15" s="94"/>
      <c r="N15" s="94"/>
      <c r="O15" s="94"/>
      <c r="P15" s="94"/>
      <c r="Q15" s="94"/>
      <c r="R15" s="94"/>
      <c r="S15" s="94"/>
      <c r="T15" s="94"/>
      <c r="U15" s="94"/>
      <c r="V15" s="94"/>
      <c r="W15" s="94"/>
      <c r="X15" s="94"/>
      <c r="Y15" s="94"/>
      <c r="Z15" s="94"/>
      <c r="AA15" s="94"/>
      <c r="AB15" s="32"/>
      <c r="AC15" s="94"/>
      <c r="AD15" s="32"/>
      <c r="AE15" s="94"/>
      <c r="AF15" s="5"/>
      <c r="AG15" s="316"/>
      <c r="AH15" s="27"/>
      <c r="AI15" s="27"/>
      <c r="AJ15" s="27"/>
      <c r="AK15" s="27"/>
      <c r="AL15" s="27"/>
      <c r="AM15" s="27"/>
      <c r="AN15" s="27"/>
      <c r="AO15" s="27"/>
    </row>
    <row r="16" spans="1:57" ht="12" customHeight="1">
      <c r="A16" s="4"/>
      <c r="B16" s="8"/>
      <c r="C16" s="55"/>
      <c r="D16" s="18"/>
      <c r="E16" s="94"/>
      <c r="F16" s="94"/>
      <c r="G16" s="94"/>
      <c r="H16" s="94"/>
      <c r="I16" s="94"/>
      <c r="J16" s="94"/>
      <c r="K16" s="94"/>
      <c r="L16" s="94"/>
      <c r="M16" s="94"/>
      <c r="N16" s="94"/>
      <c r="O16" s="94"/>
      <c r="P16" s="94"/>
      <c r="Q16" s="94"/>
      <c r="R16" s="94"/>
      <c r="S16" s="94"/>
      <c r="T16" s="94"/>
      <c r="U16" s="94"/>
      <c r="V16" s="94"/>
      <c r="W16" s="94"/>
      <c r="X16" s="94"/>
      <c r="Y16" s="94"/>
      <c r="Z16" s="94"/>
      <c r="AA16" s="94"/>
      <c r="AB16" s="32"/>
      <c r="AC16" s="94"/>
      <c r="AD16" s="32"/>
      <c r="AE16" s="94"/>
      <c r="AF16" s="5"/>
      <c r="AG16" s="316"/>
      <c r="AH16" s="27"/>
      <c r="AI16" s="27"/>
      <c r="AJ16" s="27"/>
      <c r="AK16" s="27"/>
      <c r="AL16" s="27"/>
      <c r="AM16" s="27"/>
      <c r="AN16" s="27"/>
      <c r="AO16" s="27"/>
    </row>
    <row r="17" spans="1:45" ht="12" customHeight="1">
      <c r="A17" s="4"/>
      <c r="B17" s="8"/>
      <c r="C17" s="55"/>
      <c r="D17" s="18"/>
      <c r="E17" s="94"/>
      <c r="F17" s="94"/>
      <c r="G17" s="94"/>
      <c r="H17" s="94"/>
      <c r="I17" s="94"/>
      <c r="J17" s="94"/>
      <c r="K17" s="94"/>
      <c r="L17" s="94"/>
      <c r="M17" s="94"/>
      <c r="N17" s="94"/>
      <c r="O17" s="94"/>
      <c r="P17" s="94"/>
      <c r="Q17" s="94"/>
      <c r="R17" s="94"/>
      <c r="S17" s="94"/>
      <c r="T17" s="94"/>
      <c r="U17" s="94"/>
      <c r="V17" s="94"/>
      <c r="W17" s="94"/>
      <c r="X17" s="94"/>
      <c r="Y17" s="94"/>
      <c r="Z17" s="94"/>
      <c r="AA17" s="94"/>
      <c r="AB17" s="32"/>
      <c r="AC17" s="94"/>
      <c r="AD17" s="32"/>
      <c r="AE17" s="94"/>
      <c r="AF17" s="5"/>
      <c r="AG17" s="316"/>
      <c r="AH17" s="27"/>
      <c r="AI17" s="27"/>
      <c r="AJ17" s="27"/>
      <c r="AK17" s="27"/>
      <c r="AL17" s="27"/>
      <c r="AM17" s="27"/>
      <c r="AN17" s="27"/>
      <c r="AO17" s="27"/>
    </row>
    <row r="18" spans="1:45" ht="12" customHeight="1">
      <c r="A18" s="4"/>
      <c r="B18" s="8"/>
      <c r="C18" s="55"/>
      <c r="D18" s="18"/>
      <c r="E18" s="94"/>
      <c r="F18" s="94"/>
      <c r="G18" s="94"/>
      <c r="H18" s="94"/>
      <c r="I18" s="94"/>
      <c r="J18" s="94"/>
      <c r="K18" s="94"/>
      <c r="L18" s="94"/>
      <c r="M18" s="94"/>
      <c r="N18" s="94"/>
      <c r="O18" s="94"/>
      <c r="P18" s="94"/>
      <c r="Q18" s="94"/>
      <c r="R18" s="94"/>
      <c r="S18" s="94"/>
      <c r="T18" s="94"/>
      <c r="U18" s="94"/>
      <c r="V18" s="94"/>
      <c r="W18" s="94"/>
      <c r="X18" s="94"/>
      <c r="Y18" s="94"/>
      <c r="Z18" s="94"/>
      <c r="AA18" s="94"/>
      <c r="AB18" s="32"/>
      <c r="AC18" s="94"/>
      <c r="AD18" s="32"/>
      <c r="AE18" s="94"/>
      <c r="AF18" s="5"/>
      <c r="AG18" s="316"/>
      <c r="AH18" s="27"/>
      <c r="AI18" s="27"/>
      <c r="AJ18" s="27"/>
      <c r="AK18" s="27"/>
      <c r="AL18" s="27"/>
      <c r="AM18" s="27"/>
      <c r="AN18" s="27"/>
      <c r="AO18" s="27"/>
    </row>
    <row r="19" spans="1:45" ht="12" customHeight="1">
      <c r="A19" s="4"/>
      <c r="B19" s="8"/>
      <c r="C19" s="55"/>
      <c r="D19" s="18"/>
      <c r="E19" s="94"/>
      <c r="F19" s="94"/>
      <c r="G19" s="94"/>
      <c r="H19" s="94"/>
      <c r="I19" s="94"/>
      <c r="J19" s="94"/>
      <c r="K19" s="94"/>
      <c r="L19" s="94"/>
      <c r="M19" s="94"/>
      <c r="N19" s="94"/>
      <c r="O19" s="94"/>
      <c r="P19" s="94"/>
      <c r="Q19" s="94"/>
      <c r="R19" s="94"/>
      <c r="S19" s="94"/>
      <c r="T19" s="94"/>
      <c r="U19" s="94"/>
      <c r="V19" s="94"/>
      <c r="W19" s="94"/>
      <c r="X19" s="94"/>
      <c r="Y19" s="94"/>
      <c r="Z19" s="94"/>
      <c r="AA19" s="94"/>
      <c r="AB19" s="32"/>
      <c r="AC19" s="94"/>
      <c r="AD19" s="32"/>
      <c r="AE19" s="94"/>
      <c r="AF19" s="5"/>
      <c r="AG19" s="316"/>
      <c r="AH19" s="27"/>
      <c r="AI19" s="27"/>
      <c r="AJ19" s="27"/>
      <c r="AK19" s="27"/>
      <c r="AL19" s="27"/>
      <c r="AM19" s="27"/>
      <c r="AN19" s="27"/>
      <c r="AO19" s="27"/>
    </row>
    <row r="20" spans="1:45" ht="12" customHeight="1">
      <c r="A20" s="4"/>
      <c r="B20" s="8"/>
      <c r="C20" s="55"/>
      <c r="D20" s="18"/>
      <c r="E20" s="94"/>
      <c r="F20" s="94"/>
      <c r="G20" s="94"/>
      <c r="H20" s="94"/>
      <c r="I20" s="94"/>
      <c r="J20" s="94"/>
      <c r="K20" s="94"/>
      <c r="L20" s="94"/>
      <c r="M20" s="94"/>
      <c r="N20" s="94"/>
      <c r="O20" s="94"/>
      <c r="P20" s="94"/>
      <c r="Q20" s="94"/>
      <c r="R20" s="94"/>
      <c r="S20" s="94"/>
      <c r="T20" s="94"/>
      <c r="U20" s="94"/>
      <c r="V20" s="94"/>
      <c r="W20" s="94"/>
      <c r="X20" s="94"/>
      <c r="Y20" s="94"/>
      <c r="Z20" s="94"/>
      <c r="AA20" s="94"/>
      <c r="AB20" s="32"/>
      <c r="AC20" s="94"/>
      <c r="AD20" s="32"/>
      <c r="AE20" s="94"/>
      <c r="AF20" s="5"/>
      <c r="AG20" s="316"/>
      <c r="AH20" s="27"/>
      <c r="AI20" s="27"/>
      <c r="AJ20" s="27"/>
      <c r="AK20" s="27"/>
      <c r="AL20" s="27"/>
      <c r="AM20" s="27"/>
      <c r="AN20" s="27"/>
      <c r="AO20" s="27"/>
    </row>
    <row r="21" spans="1:45" ht="12" customHeight="1">
      <c r="A21" s="4"/>
      <c r="B21" s="8"/>
      <c r="C21" s="55"/>
      <c r="D21" s="18"/>
      <c r="E21" s="94"/>
      <c r="F21" s="94"/>
      <c r="G21" s="94"/>
      <c r="H21" s="94"/>
      <c r="I21" s="94"/>
      <c r="J21" s="94"/>
      <c r="K21" s="94"/>
      <c r="L21" s="94"/>
      <c r="M21" s="94"/>
      <c r="N21" s="94"/>
      <c r="O21" s="94"/>
      <c r="P21" s="94"/>
      <c r="Q21" s="94"/>
      <c r="R21" s="94"/>
      <c r="S21" s="94"/>
      <c r="T21" s="94"/>
      <c r="U21" s="94"/>
      <c r="V21" s="94"/>
      <c r="W21" s="94"/>
      <c r="X21" s="94"/>
      <c r="Y21" s="94"/>
      <c r="Z21" s="94"/>
      <c r="AA21" s="94"/>
      <c r="AB21" s="32"/>
      <c r="AC21" s="94"/>
      <c r="AD21" s="32"/>
      <c r="AE21" s="94"/>
      <c r="AF21" s="5"/>
      <c r="AG21" s="316"/>
      <c r="AH21" s="27"/>
      <c r="AI21" s="27"/>
      <c r="AJ21" s="27"/>
      <c r="AK21" s="27"/>
      <c r="AL21" s="27"/>
      <c r="AM21" s="27"/>
      <c r="AN21" s="27"/>
      <c r="AO21" s="27"/>
    </row>
    <row r="22" spans="1:45" ht="12" customHeight="1">
      <c r="A22" s="4"/>
      <c r="B22" s="8"/>
      <c r="C22" s="55"/>
      <c r="D22" s="18"/>
      <c r="E22" s="94"/>
      <c r="F22" s="94"/>
      <c r="G22" s="94"/>
      <c r="H22" s="94"/>
      <c r="I22" s="94"/>
      <c r="J22" s="94"/>
      <c r="K22" s="94"/>
      <c r="L22" s="94"/>
      <c r="M22" s="94"/>
      <c r="N22" s="94"/>
      <c r="O22" s="94"/>
      <c r="P22" s="94"/>
      <c r="Q22" s="94"/>
      <c r="R22" s="94"/>
      <c r="S22" s="94"/>
      <c r="T22" s="94"/>
      <c r="U22" s="94"/>
      <c r="V22" s="94"/>
      <c r="W22" s="94"/>
      <c r="X22" s="94"/>
      <c r="Y22" s="94"/>
      <c r="Z22" s="94"/>
      <c r="AA22" s="94"/>
      <c r="AB22" s="32"/>
      <c r="AC22" s="94"/>
      <c r="AD22" s="32"/>
      <c r="AE22" s="94"/>
      <c r="AF22" s="5"/>
      <c r="AG22" s="316"/>
      <c r="AH22" s="27"/>
      <c r="AI22" s="27"/>
      <c r="AJ22" s="27"/>
      <c r="AK22" s="27"/>
      <c r="AL22" s="27"/>
      <c r="AM22" s="27"/>
      <c r="AN22" s="27"/>
      <c r="AO22" s="27"/>
    </row>
    <row r="23" spans="1:45" ht="12" customHeight="1">
      <c r="A23" s="4"/>
      <c r="B23" s="8"/>
      <c r="C23" s="55"/>
      <c r="D23" s="18"/>
      <c r="E23" s="94"/>
      <c r="F23" s="94"/>
      <c r="G23" s="94"/>
      <c r="H23" s="94"/>
      <c r="I23" s="94"/>
      <c r="J23" s="94"/>
      <c r="K23" s="94"/>
      <c r="L23" s="94"/>
      <c r="M23" s="94"/>
      <c r="N23" s="94"/>
      <c r="O23" s="94"/>
      <c r="P23" s="94"/>
      <c r="Q23" s="94"/>
      <c r="R23" s="94"/>
      <c r="S23" s="94"/>
      <c r="T23" s="94"/>
      <c r="U23" s="94"/>
      <c r="V23" s="94"/>
      <c r="W23" s="94"/>
      <c r="X23" s="94"/>
      <c r="Y23" s="94"/>
      <c r="Z23" s="94"/>
      <c r="AA23" s="94"/>
      <c r="AB23" s="32"/>
      <c r="AC23" s="94"/>
      <c r="AD23" s="32"/>
      <c r="AE23" s="94"/>
      <c r="AF23" s="5"/>
      <c r="AG23" s="316"/>
      <c r="AH23" s="27"/>
      <c r="AI23" s="27"/>
      <c r="AJ23" s="27"/>
      <c r="AK23" s="27"/>
      <c r="AL23" s="27"/>
      <c r="AM23" s="27"/>
      <c r="AN23" s="27"/>
      <c r="AO23" s="27"/>
    </row>
    <row r="24" spans="1:45" ht="12" customHeight="1">
      <c r="A24" s="4"/>
      <c r="B24" s="8"/>
      <c r="C24" s="55"/>
      <c r="D24" s="18"/>
      <c r="E24" s="94"/>
      <c r="F24" s="94"/>
      <c r="G24" s="94"/>
      <c r="H24" s="94"/>
      <c r="I24" s="94"/>
      <c r="J24" s="94"/>
      <c r="K24" s="94"/>
      <c r="L24" s="94"/>
      <c r="M24" s="94"/>
      <c r="N24" s="94"/>
      <c r="O24" s="94"/>
      <c r="P24" s="94"/>
      <c r="Q24" s="94"/>
      <c r="R24" s="94"/>
      <c r="S24" s="94"/>
      <c r="T24" s="94"/>
      <c r="U24" s="94"/>
      <c r="V24" s="94"/>
      <c r="W24" s="94"/>
      <c r="X24" s="94"/>
      <c r="Y24" s="94"/>
      <c r="Z24" s="94"/>
      <c r="AA24" s="94"/>
      <c r="AB24" s="32"/>
      <c r="AC24" s="94"/>
      <c r="AD24" s="32"/>
      <c r="AE24" s="94"/>
      <c r="AF24" s="5"/>
      <c r="AG24" s="316"/>
      <c r="AH24" s="27"/>
      <c r="AI24" s="27"/>
      <c r="AJ24" s="27"/>
      <c r="AK24" s="27"/>
      <c r="AL24" s="27"/>
      <c r="AM24" s="27"/>
      <c r="AN24" s="27"/>
      <c r="AO24" s="27"/>
    </row>
    <row r="25" spans="1:45" ht="12" customHeight="1">
      <c r="A25" s="4"/>
      <c r="B25" s="8"/>
      <c r="C25" s="55"/>
      <c r="D25" s="18"/>
      <c r="E25" s="94"/>
      <c r="F25" s="94"/>
      <c r="G25" s="94"/>
      <c r="H25" s="94"/>
      <c r="I25" s="94"/>
      <c r="J25" s="94"/>
      <c r="K25" s="94"/>
      <c r="L25" s="94"/>
      <c r="M25" s="94"/>
      <c r="N25" s="94"/>
      <c r="O25" s="94"/>
      <c r="P25" s="94"/>
      <c r="Q25" s="94"/>
      <c r="R25" s="94"/>
      <c r="S25" s="94"/>
      <c r="T25" s="94"/>
      <c r="U25" s="94"/>
      <c r="V25" s="94"/>
      <c r="W25" s="94"/>
      <c r="X25" s="94"/>
      <c r="Y25" s="94"/>
      <c r="Z25" s="94"/>
      <c r="AA25" s="94"/>
      <c r="AB25" s="32"/>
      <c r="AC25" s="94"/>
      <c r="AD25" s="32"/>
      <c r="AE25" s="94"/>
      <c r="AF25" s="5"/>
      <c r="AG25" s="316"/>
      <c r="AH25" s="27"/>
      <c r="AI25" s="27"/>
      <c r="AJ25" s="27"/>
      <c r="AK25" s="27"/>
      <c r="AL25" s="27"/>
      <c r="AM25" s="27"/>
      <c r="AN25" s="27"/>
      <c r="AO25" s="27"/>
    </row>
    <row r="26" spans="1:45" ht="12" customHeight="1">
      <c r="A26" s="4"/>
      <c r="B26" s="8"/>
      <c r="C26" s="55"/>
      <c r="D26" s="18"/>
      <c r="E26" s="94"/>
      <c r="F26" s="94"/>
      <c r="G26" s="94"/>
      <c r="H26" s="94"/>
      <c r="I26" s="94"/>
      <c r="J26" s="94"/>
      <c r="K26" s="94"/>
      <c r="L26" s="94"/>
      <c r="M26" s="94"/>
      <c r="N26" s="94"/>
      <c r="O26" s="94"/>
      <c r="P26" s="94"/>
      <c r="Q26" s="94"/>
      <c r="R26" s="94"/>
      <c r="S26" s="94"/>
      <c r="T26" s="94"/>
      <c r="U26" s="94"/>
      <c r="V26" s="94"/>
      <c r="W26" s="94"/>
      <c r="X26" s="94"/>
      <c r="Y26" s="94"/>
      <c r="Z26" s="94"/>
      <c r="AA26" s="94"/>
      <c r="AB26" s="32"/>
      <c r="AC26" s="94"/>
      <c r="AD26" s="32"/>
      <c r="AE26" s="94"/>
      <c r="AF26" s="5"/>
      <c r="AG26" s="316"/>
      <c r="AH26" s="27"/>
      <c r="AI26" s="27"/>
      <c r="AJ26" s="27"/>
      <c r="AK26" s="27"/>
      <c r="AL26" s="27"/>
      <c r="AM26" s="27"/>
      <c r="AN26" s="27"/>
      <c r="AO26" s="27"/>
    </row>
    <row r="27" spans="1:45" ht="12" customHeight="1">
      <c r="A27" s="4"/>
      <c r="B27" s="8"/>
      <c r="C27" s="55"/>
      <c r="D27" s="18"/>
      <c r="E27" s="94"/>
      <c r="F27" s="94"/>
      <c r="G27" s="94"/>
      <c r="H27" s="94"/>
      <c r="I27" s="94"/>
      <c r="J27" s="94"/>
      <c r="K27" s="94"/>
      <c r="L27" s="94"/>
      <c r="M27" s="94"/>
      <c r="N27" s="94"/>
      <c r="O27" s="94"/>
      <c r="P27" s="94"/>
      <c r="Q27" s="94"/>
      <c r="R27" s="94"/>
      <c r="S27" s="94"/>
      <c r="T27" s="94"/>
      <c r="U27" s="94"/>
      <c r="V27" s="94"/>
      <c r="W27" s="94"/>
      <c r="X27" s="94"/>
      <c r="Y27" s="94"/>
      <c r="Z27" s="94"/>
      <c r="AA27" s="94"/>
      <c r="AB27" s="32"/>
      <c r="AC27" s="94"/>
      <c r="AD27" s="32"/>
      <c r="AE27" s="94"/>
      <c r="AF27" s="5"/>
      <c r="AG27" s="316"/>
      <c r="AH27" s="27"/>
      <c r="AI27" s="27"/>
      <c r="AJ27" s="27"/>
      <c r="AK27" s="27"/>
      <c r="AL27" s="27"/>
      <c r="AM27" s="27"/>
      <c r="AN27" s="27"/>
      <c r="AO27" s="27"/>
    </row>
    <row r="28" spans="1:45" ht="12" customHeight="1">
      <c r="A28" s="4"/>
      <c r="B28" s="8"/>
      <c r="C28" s="55"/>
      <c r="D28" s="18"/>
      <c r="E28" s="94"/>
      <c r="F28" s="94"/>
      <c r="G28" s="94"/>
      <c r="H28" s="94"/>
      <c r="I28" s="94"/>
      <c r="J28" s="94"/>
      <c r="K28" s="94"/>
      <c r="L28" s="94"/>
      <c r="M28" s="94"/>
      <c r="N28" s="94"/>
      <c r="O28" s="94"/>
      <c r="P28" s="94"/>
      <c r="Q28" s="94"/>
      <c r="R28" s="94"/>
      <c r="S28" s="94"/>
      <c r="T28" s="94"/>
      <c r="U28" s="94"/>
      <c r="V28" s="94"/>
      <c r="W28" s="94"/>
      <c r="X28" s="94"/>
      <c r="Y28" s="94"/>
      <c r="Z28" s="94"/>
      <c r="AA28" s="94"/>
      <c r="AB28" s="32"/>
      <c r="AC28" s="94"/>
      <c r="AD28" s="32"/>
      <c r="AE28" s="94"/>
      <c r="AF28" s="5"/>
      <c r="AG28" s="316"/>
      <c r="AH28" s="27"/>
      <c r="AI28" s="27"/>
      <c r="AJ28" s="27"/>
      <c r="AK28" s="27"/>
      <c r="AL28" s="27"/>
      <c r="AM28" s="27"/>
      <c r="AN28" s="27"/>
      <c r="AO28" s="27"/>
    </row>
    <row r="29" spans="1:45" ht="12" customHeight="1">
      <c r="A29" s="4"/>
      <c r="B29" s="8"/>
      <c r="C29" s="55"/>
      <c r="D29" s="18"/>
      <c r="E29" s="94"/>
      <c r="F29" s="94"/>
      <c r="G29" s="94"/>
      <c r="H29" s="94"/>
      <c r="I29" s="94"/>
      <c r="J29" s="94"/>
      <c r="K29" s="94"/>
      <c r="L29" s="94"/>
      <c r="M29" s="94"/>
      <c r="N29" s="94"/>
      <c r="O29" s="94"/>
      <c r="P29" s="94"/>
      <c r="Q29" s="94"/>
      <c r="R29" s="94"/>
      <c r="S29" s="94"/>
      <c r="T29" s="94"/>
      <c r="U29" s="94"/>
      <c r="V29" s="94"/>
      <c r="W29" s="94"/>
      <c r="X29" s="94"/>
      <c r="Y29" s="94"/>
      <c r="Z29" s="94"/>
      <c r="AA29" s="94"/>
      <c r="AB29" s="32"/>
      <c r="AC29" s="94"/>
      <c r="AD29" s="32"/>
      <c r="AE29" s="94"/>
      <c r="AF29" s="5"/>
      <c r="AG29" s="316"/>
      <c r="AH29" s="27"/>
      <c r="AI29" s="27"/>
      <c r="AJ29" s="27"/>
      <c r="AK29" s="27"/>
      <c r="AL29" s="27"/>
      <c r="AM29" s="27"/>
      <c r="AN29" s="27"/>
      <c r="AO29" s="27"/>
    </row>
    <row r="30" spans="1:45" ht="12" customHeight="1">
      <c r="A30" s="4"/>
      <c r="B30" s="8"/>
      <c r="C30" s="55"/>
      <c r="D30" s="18"/>
      <c r="E30" s="94"/>
      <c r="F30" s="94"/>
      <c r="G30" s="94"/>
      <c r="H30" s="94"/>
      <c r="I30" s="94"/>
      <c r="J30" s="94"/>
      <c r="K30" s="94"/>
      <c r="L30" s="94"/>
      <c r="M30" s="94"/>
      <c r="N30" s="94"/>
      <c r="O30" s="94"/>
      <c r="P30" s="94"/>
      <c r="Q30" s="94"/>
      <c r="R30" s="94"/>
      <c r="S30" s="94"/>
      <c r="T30" s="94"/>
      <c r="U30" s="94"/>
      <c r="V30" s="94"/>
      <c r="W30" s="94"/>
      <c r="X30" s="94"/>
      <c r="Y30" s="94"/>
      <c r="Z30" s="94"/>
      <c r="AA30" s="94"/>
      <c r="AB30" s="32"/>
      <c r="AC30" s="94"/>
      <c r="AD30" s="32"/>
      <c r="AE30" s="94"/>
      <c r="AF30" s="5"/>
      <c r="AG30" s="316"/>
      <c r="AH30" s="27"/>
      <c r="AI30" s="27"/>
      <c r="AJ30" s="27"/>
      <c r="AK30" s="27"/>
      <c r="AL30" s="27"/>
      <c r="AM30" s="27"/>
      <c r="AN30" s="27"/>
      <c r="AO30" s="27"/>
      <c r="AR30" s="28"/>
      <c r="AS30" s="64"/>
    </row>
    <row r="31" spans="1:45" ht="6" customHeight="1">
      <c r="A31" s="4"/>
      <c r="B31" s="8"/>
      <c r="C31" s="55"/>
      <c r="D31" s="18"/>
      <c r="E31" s="18"/>
      <c r="F31" s="18"/>
      <c r="G31" s="18"/>
      <c r="H31" s="18"/>
      <c r="I31" s="18"/>
      <c r="J31" s="18"/>
      <c r="K31" s="18"/>
      <c r="L31" s="18"/>
      <c r="M31" s="18"/>
      <c r="N31" s="18"/>
      <c r="O31" s="18"/>
      <c r="P31" s="18"/>
      <c r="Q31" s="18"/>
      <c r="R31" s="16"/>
      <c r="S31" s="16"/>
      <c r="T31" s="16"/>
      <c r="U31" s="16"/>
      <c r="V31" s="24"/>
      <c r="W31" s="16"/>
      <c r="X31" s="16"/>
      <c r="Y31" s="16"/>
      <c r="Z31" s="16"/>
      <c r="AA31" s="16"/>
      <c r="AB31" s="16"/>
      <c r="AC31" s="16"/>
      <c r="AD31" s="16"/>
      <c r="AE31" s="16"/>
      <c r="AF31" s="5"/>
      <c r="AG31" s="316"/>
      <c r="AH31" s="27"/>
      <c r="AI31" s="27"/>
      <c r="AJ31" s="27"/>
      <c r="AK31" s="27"/>
      <c r="AL31" s="27"/>
      <c r="AM31" s="27"/>
      <c r="AN31" s="27"/>
      <c r="AO31" s="27"/>
    </row>
    <row r="32" spans="1:45" ht="6" customHeight="1">
      <c r="A32" s="4"/>
      <c r="B32" s="8"/>
      <c r="C32" s="69"/>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316"/>
      <c r="AH32" s="27"/>
      <c r="AI32" s="27"/>
      <c r="AJ32" s="27"/>
      <c r="AK32" s="27"/>
      <c r="AL32" s="27"/>
      <c r="AM32" s="27"/>
      <c r="AN32" s="27"/>
      <c r="AO32" s="27"/>
    </row>
    <row r="33" spans="1:53" ht="9" customHeight="1">
      <c r="A33" s="4"/>
      <c r="B33" s="8"/>
      <c r="C33" s="61"/>
      <c r="D33" s="61"/>
      <c r="E33" s="61"/>
      <c r="F33" s="61"/>
      <c r="G33" s="61"/>
      <c r="H33" s="61"/>
      <c r="I33" s="61"/>
      <c r="J33" s="18"/>
      <c r="K33" s="18"/>
      <c r="L33" s="18"/>
      <c r="M33" s="18"/>
      <c r="N33" s="18"/>
      <c r="O33" s="18"/>
      <c r="P33" s="18"/>
      <c r="Q33" s="18"/>
      <c r="R33" s="16"/>
      <c r="S33" s="16"/>
      <c r="T33" s="16"/>
      <c r="U33" s="16"/>
      <c r="V33" s="24"/>
      <c r="W33" s="16"/>
      <c r="X33" s="16"/>
      <c r="Y33" s="16"/>
      <c r="Z33" s="16"/>
      <c r="AA33" s="16"/>
      <c r="AB33" s="16"/>
      <c r="AC33" s="16"/>
      <c r="AD33" s="16"/>
      <c r="AE33" s="16"/>
      <c r="AF33" s="5"/>
      <c r="AG33" s="316"/>
      <c r="AH33" s="27"/>
      <c r="AI33" s="27"/>
      <c r="AJ33" s="27"/>
      <c r="AK33" s="27"/>
      <c r="AL33" s="27"/>
      <c r="AM33" s="27"/>
      <c r="AN33" s="27"/>
      <c r="AO33" s="27"/>
    </row>
    <row r="34" spans="1:53" ht="12.75" customHeight="1">
      <c r="A34" s="4"/>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316"/>
      <c r="AH34" s="102"/>
      <c r="AI34" s="103"/>
      <c r="AJ34" s="103"/>
      <c r="AK34" s="103"/>
      <c r="AL34" s="104"/>
      <c r="AM34" s="102"/>
      <c r="AN34" s="102"/>
      <c r="AO34" s="102"/>
      <c r="AP34" s="31"/>
      <c r="AQ34" s="31"/>
      <c r="AR34" s="31"/>
      <c r="AS34" s="31"/>
      <c r="AT34" s="31"/>
      <c r="AU34" s="31"/>
      <c r="AV34" s="31"/>
      <c r="AW34" s="31"/>
      <c r="AX34" s="31"/>
      <c r="AY34" s="31"/>
      <c r="AZ34" s="31"/>
      <c r="BA34" s="31"/>
    </row>
    <row r="35" spans="1:53" ht="12.75" customHeight="1">
      <c r="A35" s="4"/>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316"/>
      <c r="AH35" s="102"/>
      <c r="AI35" s="27"/>
      <c r="AJ35" s="27" t="s">
        <v>34</v>
      </c>
      <c r="AK35" s="27"/>
      <c r="AL35" s="27"/>
      <c r="AM35" s="27"/>
      <c r="AN35" s="27"/>
      <c r="AO35" s="27"/>
    </row>
    <row r="36" spans="1:53" ht="15.75" customHeight="1">
      <c r="A36" s="4"/>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316"/>
      <c r="AH36" s="102"/>
      <c r="AI36" s="27"/>
      <c r="AJ36" s="27"/>
      <c r="AK36" s="27"/>
      <c r="AL36" s="27"/>
      <c r="AM36" s="27"/>
      <c r="AN36" s="27"/>
      <c r="AO36" s="27"/>
    </row>
    <row r="37" spans="1:53" ht="20.25" customHeight="1">
      <c r="A37" s="4"/>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316"/>
      <c r="AH37" s="105"/>
      <c r="AI37" s="27"/>
      <c r="AJ37" s="27"/>
      <c r="AK37" s="27"/>
      <c r="AL37" s="27"/>
      <c r="AM37" s="27"/>
      <c r="AN37" s="27"/>
      <c r="AO37" s="27"/>
    </row>
    <row r="38" spans="1:53" ht="15.75" customHeight="1">
      <c r="A38" s="4"/>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316"/>
      <c r="AH38" s="102"/>
      <c r="AI38" s="27"/>
      <c r="AJ38" s="27"/>
      <c r="AK38" s="27"/>
      <c r="AL38" s="27"/>
      <c r="AM38" s="27"/>
      <c r="AN38" s="27"/>
      <c r="AO38" s="27"/>
    </row>
    <row r="39" spans="1:53" ht="12.75" customHeight="1">
      <c r="A39" s="4"/>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316"/>
      <c r="AH39" s="102"/>
      <c r="AI39" s="27"/>
      <c r="AJ39" s="27"/>
      <c r="AK39" s="27"/>
      <c r="AL39" s="27"/>
      <c r="AM39" s="27"/>
      <c r="AN39" s="27"/>
      <c r="AO39" s="27"/>
    </row>
    <row r="40" spans="1:53" ht="12" customHeight="1">
      <c r="A40" s="4"/>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316"/>
      <c r="AH40" s="102"/>
      <c r="AI40" s="27"/>
      <c r="AJ40" s="27"/>
      <c r="AK40" s="27"/>
      <c r="AL40" s="27"/>
      <c r="AM40" s="27"/>
      <c r="AN40" s="27"/>
      <c r="AO40" s="27"/>
    </row>
    <row r="41" spans="1:53" ht="12.75" customHeight="1">
      <c r="A41" s="4"/>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316"/>
      <c r="AH41" s="102"/>
      <c r="AI41" s="27"/>
      <c r="AJ41" s="27"/>
      <c r="AK41" s="27"/>
      <c r="AL41" s="27"/>
      <c r="AM41" s="27"/>
      <c r="AN41" s="27"/>
      <c r="AO41" s="27"/>
    </row>
    <row r="42" spans="1:53" ht="12.75" customHeight="1">
      <c r="A42" s="4"/>
      <c r="B42" s="8"/>
      <c r="C42" s="55"/>
      <c r="D42" s="18"/>
      <c r="E42" s="18"/>
      <c r="F42" s="18"/>
      <c r="G42" s="18"/>
      <c r="H42" s="18"/>
      <c r="I42" s="18"/>
      <c r="J42" s="18"/>
      <c r="K42" s="18"/>
      <c r="L42" s="18"/>
      <c r="M42" s="18"/>
      <c r="N42" s="18"/>
      <c r="O42" s="18"/>
      <c r="P42" s="18"/>
      <c r="Q42" s="18"/>
      <c r="R42" s="16"/>
      <c r="S42" s="16"/>
      <c r="T42" s="16"/>
      <c r="U42" s="16"/>
      <c r="V42" s="24"/>
      <c r="W42" s="16"/>
      <c r="X42" s="16"/>
      <c r="Y42" s="16"/>
      <c r="Z42" s="16"/>
      <c r="AA42" s="16"/>
      <c r="AB42" s="16"/>
      <c r="AC42" s="16"/>
      <c r="AD42" s="16"/>
      <c r="AE42" s="16"/>
      <c r="AF42" s="5"/>
      <c r="AG42" s="316"/>
      <c r="AH42" s="102"/>
      <c r="AI42" s="27"/>
      <c r="AJ42" s="27"/>
      <c r="AK42" s="27"/>
      <c r="AL42" s="27"/>
      <c r="AM42" s="27"/>
      <c r="AN42" s="27"/>
      <c r="AO42" s="27"/>
    </row>
    <row r="43" spans="1:53" ht="9" customHeight="1">
      <c r="A43" s="4"/>
      <c r="B43" s="8"/>
      <c r="C43" s="55"/>
      <c r="D43" s="18"/>
      <c r="E43" s="18"/>
      <c r="F43" s="18"/>
      <c r="G43" s="18"/>
      <c r="H43" s="18"/>
      <c r="I43" s="18"/>
      <c r="J43" s="18"/>
      <c r="K43" s="18"/>
      <c r="L43" s="18"/>
      <c r="M43" s="18"/>
      <c r="N43" s="18"/>
      <c r="O43" s="18"/>
      <c r="P43" s="18"/>
      <c r="Q43" s="18"/>
      <c r="R43" s="16"/>
      <c r="S43" s="16"/>
      <c r="T43" s="16"/>
      <c r="U43" s="16"/>
      <c r="V43" s="24"/>
      <c r="W43" s="16"/>
      <c r="X43" s="16"/>
      <c r="Y43" s="16"/>
      <c r="Z43" s="16"/>
      <c r="AA43" s="16"/>
      <c r="AB43" s="16"/>
      <c r="AC43" s="16"/>
      <c r="AD43" s="16"/>
      <c r="AE43" s="16"/>
      <c r="AF43" s="5"/>
      <c r="AG43" s="316"/>
      <c r="AH43" s="102"/>
      <c r="AI43" s="27"/>
      <c r="AJ43" s="27"/>
      <c r="AK43" s="27"/>
      <c r="AL43" s="27"/>
      <c r="AM43" s="27"/>
      <c r="AN43" s="27"/>
      <c r="AO43" s="27"/>
    </row>
    <row r="44" spans="1:53" ht="19.5" customHeight="1">
      <c r="A44" s="4"/>
      <c r="B44" s="8"/>
      <c r="C44" s="8"/>
      <c r="D44" s="8"/>
      <c r="E44" s="8"/>
      <c r="F44" s="8"/>
      <c r="G44" s="8"/>
      <c r="H44" s="8"/>
      <c r="I44" s="8"/>
      <c r="J44" s="8"/>
      <c r="K44" s="8"/>
      <c r="L44" s="8"/>
      <c r="M44" s="8"/>
      <c r="N44" s="8"/>
      <c r="O44" s="8"/>
      <c r="P44" s="8"/>
      <c r="Q44" s="8"/>
      <c r="R44" s="72"/>
      <c r="S44" s="72"/>
      <c r="T44" s="8"/>
      <c r="U44" s="8"/>
      <c r="V44" s="8"/>
      <c r="W44" s="8"/>
      <c r="X44" s="8"/>
      <c r="Y44" s="8"/>
      <c r="Z44" s="8"/>
      <c r="AA44" s="8"/>
      <c r="AB44" s="22"/>
      <c r="AC44" s="8"/>
      <c r="AD44" s="22"/>
      <c r="AE44" s="8"/>
      <c r="AF44" s="5"/>
      <c r="AG44" s="316"/>
      <c r="AH44" s="27"/>
      <c r="AI44" s="67"/>
      <c r="AJ44" s="27"/>
      <c r="AK44" s="27"/>
      <c r="AL44" s="27"/>
      <c r="AM44" s="27"/>
      <c r="AN44" s="27"/>
      <c r="AO44" s="27"/>
    </row>
    <row r="45" spans="1:53" ht="13.5" customHeight="1">
      <c r="A45" s="4"/>
      <c r="B45" s="8"/>
      <c r="C45" s="97"/>
      <c r="D45" s="91"/>
      <c r="E45" s="91"/>
      <c r="F45" s="91"/>
      <c r="G45" s="91"/>
      <c r="H45" s="91"/>
      <c r="I45" s="91"/>
      <c r="J45" s="91"/>
      <c r="K45" s="91"/>
      <c r="L45" s="91"/>
      <c r="M45" s="91"/>
      <c r="N45" s="91"/>
      <c r="O45" s="91"/>
      <c r="P45" s="91"/>
      <c r="Q45" s="91"/>
      <c r="R45" s="98"/>
      <c r="S45" s="98"/>
      <c r="T45" s="98"/>
      <c r="U45" s="98"/>
      <c r="V45" s="98"/>
      <c r="W45" s="98"/>
      <c r="X45" s="98"/>
      <c r="Y45" s="98"/>
      <c r="Z45" s="98"/>
      <c r="AA45" s="98"/>
      <c r="AB45" s="98"/>
      <c r="AC45" s="98"/>
      <c r="AD45" s="98"/>
      <c r="AE45" s="98"/>
      <c r="AF45" s="5"/>
      <c r="AG45" s="316"/>
      <c r="AH45" s="27"/>
      <c r="AI45" s="27"/>
      <c r="AJ45" s="27"/>
      <c r="AK45" s="27"/>
      <c r="AL45" s="27"/>
      <c r="AM45" s="27"/>
      <c r="AN45" s="27"/>
      <c r="AO45" s="27"/>
    </row>
    <row r="46" spans="1:53" ht="3.75" customHeight="1">
      <c r="A46" s="4"/>
      <c r="B46" s="8"/>
      <c r="C46" s="13"/>
      <c r="D46" s="13"/>
      <c r="E46" s="13"/>
      <c r="F46" s="13"/>
      <c r="G46" s="13"/>
      <c r="H46" s="13"/>
      <c r="I46" s="13"/>
      <c r="J46" s="13"/>
      <c r="K46" s="13"/>
      <c r="L46" s="13"/>
      <c r="M46" s="13"/>
      <c r="N46" s="13"/>
      <c r="O46" s="13"/>
      <c r="P46" s="13"/>
      <c r="Q46" s="13"/>
      <c r="R46" s="5"/>
      <c r="S46" s="5"/>
      <c r="T46" s="5"/>
      <c r="U46" s="5"/>
      <c r="V46" s="5"/>
      <c r="W46" s="5"/>
      <c r="X46" s="5"/>
      <c r="Y46" s="5"/>
      <c r="Z46" s="5"/>
      <c r="AA46" s="5"/>
      <c r="AB46" s="5"/>
      <c r="AC46" s="5"/>
      <c r="AD46" s="5"/>
      <c r="AE46" s="5"/>
      <c r="AF46" s="5"/>
      <c r="AG46" s="316"/>
      <c r="AH46" s="27"/>
      <c r="AI46" s="27"/>
      <c r="AJ46" s="27"/>
      <c r="AK46" s="27"/>
      <c r="AL46" s="27"/>
      <c r="AM46" s="27"/>
      <c r="AN46" s="27"/>
      <c r="AO46" s="27"/>
    </row>
    <row r="47" spans="1:53" ht="11.25" customHeight="1">
      <c r="A47" s="4"/>
      <c r="B47" s="8"/>
      <c r="C47" s="13"/>
      <c r="D47" s="13"/>
      <c r="E47" s="15"/>
      <c r="F47" s="1585"/>
      <c r="G47" s="1585"/>
      <c r="H47" s="1585"/>
      <c r="I47" s="1585"/>
      <c r="J47" s="1585"/>
      <c r="K47" s="1585"/>
      <c r="L47" s="1585"/>
      <c r="M47" s="1585"/>
      <c r="N47" s="1585"/>
      <c r="O47" s="1585"/>
      <c r="P47" s="1585"/>
      <c r="Q47" s="1585"/>
      <c r="R47" s="1585"/>
      <c r="S47" s="1585"/>
      <c r="T47" s="1585"/>
      <c r="U47" s="1585"/>
      <c r="V47" s="1585"/>
      <c r="W47" s="15"/>
      <c r="X47" s="1585"/>
      <c r="Y47" s="1585"/>
      <c r="Z47" s="1585"/>
      <c r="AA47" s="1585"/>
      <c r="AB47" s="1585"/>
      <c r="AC47" s="1585"/>
      <c r="AD47" s="1585"/>
      <c r="AE47" s="15"/>
      <c r="AF47" s="8"/>
      <c r="AG47" s="316"/>
      <c r="AH47" s="27"/>
      <c r="AI47" s="27"/>
      <c r="AJ47" s="27"/>
      <c r="AK47" s="27"/>
      <c r="AL47" s="27"/>
      <c r="AM47" s="27"/>
      <c r="AN47" s="27"/>
      <c r="AO47" s="27"/>
    </row>
    <row r="48" spans="1:53" ht="12.75" customHeight="1">
      <c r="A48" s="4"/>
      <c r="B48" s="8"/>
      <c r="C48" s="13"/>
      <c r="D48" s="13"/>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5"/>
      <c r="AG48" s="316"/>
      <c r="AH48" s="27"/>
      <c r="AI48" s="27"/>
      <c r="AJ48" s="27"/>
      <c r="AK48" s="27"/>
      <c r="AL48" s="27"/>
      <c r="AM48" s="27"/>
      <c r="AN48" s="27"/>
      <c r="AO48" s="27"/>
    </row>
    <row r="49" spans="1:58" ht="6" customHeight="1">
      <c r="A49" s="4"/>
      <c r="B49" s="8"/>
      <c r="C49" s="13"/>
      <c r="D49" s="13"/>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5"/>
      <c r="AG49" s="316"/>
      <c r="AH49" s="27"/>
      <c r="AI49" s="27"/>
      <c r="AJ49" s="27"/>
      <c r="AK49" s="27"/>
      <c r="AL49" s="27"/>
      <c r="AM49" s="27"/>
      <c r="AN49" s="27"/>
      <c r="AO49" s="27"/>
    </row>
    <row r="50" spans="1:58" s="62" customFormat="1" ht="12" customHeight="1">
      <c r="A50" s="59"/>
      <c r="B50" s="60"/>
      <c r="C50" s="73"/>
      <c r="D50" s="61"/>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82"/>
      <c r="AG50" s="461"/>
      <c r="AH50" s="101"/>
      <c r="AI50" s="108"/>
      <c r="AJ50" s="108"/>
      <c r="AK50" s="108"/>
      <c r="AL50" s="90"/>
      <c r="AM50" s="90"/>
      <c r="AN50" s="27"/>
      <c r="AO50" s="27"/>
      <c r="AP50"/>
      <c r="AQ50"/>
      <c r="AR50"/>
      <c r="AS50"/>
      <c r="AT50"/>
      <c r="AU50"/>
      <c r="AV50"/>
      <c r="AW50"/>
      <c r="AX50"/>
      <c r="AY50"/>
      <c r="AZ50"/>
      <c r="BA50"/>
      <c r="BB50"/>
      <c r="BC50"/>
      <c r="BD50"/>
      <c r="BE50"/>
      <c r="BF50"/>
    </row>
    <row r="51" spans="1:58" ht="12" customHeight="1">
      <c r="A51" s="4"/>
      <c r="B51" s="8"/>
      <c r="C51" s="55"/>
      <c r="D51" s="18"/>
      <c r="E51" s="94"/>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4"/>
      <c r="AF51" s="5"/>
      <c r="AG51" s="316"/>
      <c r="AH51" s="68"/>
      <c r="AI51" s="108"/>
      <c r="AJ51" s="108"/>
      <c r="AK51" s="108"/>
      <c r="AL51" s="27"/>
      <c r="AM51" s="27"/>
      <c r="AN51" s="27"/>
      <c r="AO51" s="27"/>
    </row>
    <row r="52" spans="1:58" ht="12" customHeight="1">
      <c r="A52" s="4"/>
      <c r="B52" s="8"/>
      <c r="C52" s="55"/>
      <c r="D52" s="18"/>
      <c r="E52" s="94"/>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4"/>
      <c r="AF52" s="5"/>
      <c r="AG52" s="316"/>
      <c r="AH52" s="68"/>
      <c r="AI52" s="108"/>
      <c r="AJ52" s="108"/>
      <c r="AK52" s="108"/>
      <c r="AL52" s="27"/>
      <c r="AM52" s="27"/>
      <c r="AN52" s="27"/>
      <c r="AO52" s="27"/>
    </row>
    <row r="53" spans="1:58" ht="12" customHeight="1">
      <c r="A53" s="4"/>
      <c r="B53" s="8"/>
      <c r="C53" s="55"/>
      <c r="D53" s="18"/>
      <c r="E53" s="94"/>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4"/>
      <c r="AF53" s="5"/>
      <c r="AG53" s="316"/>
      <c r="AH53" s="27"/>
      <c r="AI53" s="108"/>
      <c r="AJ53" s="108"/>
      <c r="AK53" s="108"/>
      <c r="AL53" s="27"/>
      <c r="AM53" s="27"/>
      <c r="AN53" s="27"/>
      <c r="AO53" s="27"/>
    </row>
    <row r="54" spans="1:58" ht="12" customHeight="1">
      <c r="A54" s="4"/>
      <c r="B54" s="8"/>
      <c r="C54" s="55"/>
      <c r="D54" s="18"/>
      <c r="E54" s="94"/>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4"/>
      <c r="AF54" s="5"/>
      <c r="AG54" s="316"/>
      <c r="AH54" s="27"/>
      <c r="AI54" s="108"/>
      <c r="AJ54" s="108"/>
      <c r="AK54" s="108"/>
      <c r="AL54" s="27"/>
      <c r="AM54" s="27"/>
      <c r="AN54" s="27"/>
      <c r="AO54" s="27"/>
    </row>
    <row r="55" spans="1:58" ht="12" customHeight="1">
      <c r="A55" s="4"/>
      <c r="B55" s="8"/>
      <c r="C55" s="55"/>
      <c r="D55" s="18"/>
      <c r="E55" s="94"/>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4"/>
      <c r="AF55" s="5"/>
      <c r="AG55" s="316"/>
      <c r="AH55" s="27"/>
      <c r="AI55" s="108"/>
      <c r="AJ55" s="108"/>
      <c r="AK55" s="108"/>
      <c r="AL55" s="27"/>
      <c r="AM55" s="27"/>
      <c r="AN55" s="27"/>
      <c r="AO55" s="27"/>
    </row>
    <row r="56" spans="1:58" ht="12" customHeight="1">
      <c r="A56" s="4"/>
      <c r="B56" s="8"/>
      <c r="C56" s="55"/>
      <c r="D56" s="18"/>
      <c r="E56" s="94"/>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4"/>
      <c r="AF56" s="5"/>
      <c r="AG56" s="316"/>
      <c r="AH56" s="27"/>
      <c r="AI56" s="108"/>
      <c r="AJ56" s="108"/>
      <c r="AK56" s="108"/>
      <c r="AL56" s="27"/>
      <c r="AM56" s="27"/>
      <c r="AN56" s="27"/>
      <c r="AO56" s="27"/>
    </row>
    <row r="57" spans="1:58" ht="12" customHeight="1">
      <c r="A57" s="4"/>
      <c r="B57" s="8"/>
      <c r="C57" s="55"/>
      <c r="D57" s="18"/>
      <c r="E57" s="94"/>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4"/>
      <c r="AF57" s="5"/>
      <c r="AG57" s="316"/>
      <c r="AH57" s="27"/>
      <c r="AI57" s="27"/>
      <c r="AJ57" s="27"/>
      <c r="AK57" s="27"/>
      <c r="AL57" s="27"/>
      <c r="AM57" s="27"/>
      <c r="AN57" s="27"/>
      <c r="AO57" s="27"/>
    </row>
    <row r="58" spans="1:58" ht="12" customHeight="1">
      <c r="A58" s="4"/>
      <c r="B58" s="8"/>
      <c r="C58" s="55"/>
      <c r="D58" s="18"/>
      <c r="E58" s="94"/>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4"/>
      <c r="AF58" s="5"/>
      <c r="AG58" s="316"/>
      <c r="AH58" s="27"/>
      <c r="AI58" s="27"/>
      <c r="AJ58" s="27"/>
      <c r="AK58" s="27"/>
      <c r="AL58" s="27"/>
      <c r="AM58" s="27"/>
      <c r="AN58" s="27"/>
      <c r="AO58" s="27"/>
    </row>
    <row r="59" spans="1:58" ht="12" customHeight="1">
      <c r="A59" s="4"/>
      <c r="B59" s="8"/>
      <c r="C59" s="55"/>
      <c r="D59" s="18"/>
      <c r="E59" s="94"/>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4"/>
      <c r="AF59" s="5"/>
      <c r="AG59" s="316"/>
      <c r="AH59" s="27"/>
      <c r="AI59" s="27"/>
      <c r="AJ59" s="27"/>
      <c r="AK59" s="27"/>
      <c r="AL59" s="27"/>
      <c r="AM59" s="27"/>
      <c r="AN59" s="27"/>
      <c r="AO59" s="27"/>
    </row>
    <row r="60" spans="1:58" ht="12" customHeight="1">
      <c r="A60" s="4"/>
      <c r="B60" s="8"/>
      <c r="C60" s="55"/>
      <c r="D60" s="18"/>
      <c r="E60" s="94"/>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4"/>
      <c r="AF60" s="5"/>
      <c r="AG60" s="316"/>
      <c r="AH60" s="27"/>
      <c r="AI60" s="27"/>
      <c r="AJ60" s="27"/>
      <c r="AK60" s="27"/>
      <c r="AL60" s="27"/>
      <c r="AM60" s="27"/>
      <c r="AN60" s="27"/>
      <c r="AO60" s="27"/>
    </row>
    <row r="61" spans="1:58" ht="12" customHeight="1">
      <c r="A61" s="4"/>
      <c r="B61" s="8"/>
      <c r="C61" s="55"/>
      <c r="D61" s="18"/>
      <c r="E61" s="94"/>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4"/>
      <c r="AF61" s="5"/>
      <c r="AG61" s="316"/>
      <c r="AH61" s="27"/>
      <c r="AI61" s="27"/>
      <c r="AJ61" s="27"/>
      <c r="AK61" s="27"/>
      <c r="AL61" s="27"/>
      <c r="AM61" s="27"/>
      <c r="AN61" s="27"/>
      <c r="AO61" s="27"/>
    </row>
    <row r="62" spans="1:58" ht="12" customHeight="1">
      <c r="A62" s="4"/>
      <c r="B62" s="8"/>
      <c r="C62" s="55"/>
      <c r="D62" s="18"/>
      <c r="E62" s="94"/>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4"/>
      <c r="AF62" s="5"/>
      <c r="AG62" s="316"/>
      <c r="AH62" s="27"/>
      <c r="AI62" s="27"/>
      <c r="AJ62" s="27"/>
      <c r="AK62" s="27"/>
      <c r="AL62" s="27"/>
      <c r="AM62" s="27"/>
      <c r="AN62" s="27"/>
      <c r="AO62" s="27"/>
    </row>
    <row r="63" spans="1:58" ht="12" customHeight="1">
      <c r="A63" s="4"/>
      <c r="B63" s="8"/>
      <c r="C63" s="55"/>
      <c r="D63" s="18"/>
      <c r="E63" s="94"/>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4"/>
      <c r="AF63" s="5"/>
      <c r="AG63" s="316"/>
      <c r="AH63" s="27"/>
      <c r="AI63" s="27"/>
      <c r="AJ63" s="27"/>
      <c r="AK63" s="27"/>
      <c r="AL63" s="27"/>
      <c r="AM63" s="27"/>
      <c r="AN63" s="27"/>
      <c r="AO63" s="27"/>
    </row>
    <row r="64" spans="1:58" ht="12" customHeight="1">
      <c r="A64" s="4"/>
      <c r="B64" s="8"/>
      <c r="C64" s="55"/>
      <c r="D64" s="18"/>
      <c r="E64" s="94"/>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4"/>
      <c r="AF64" s="5"/>
      <c r="AG64" s="316"/>
      <c r="AH64" s="27"/>
      <c r="AI64" s="27"/>
      <c r="AJ64" s="27"/>
      <c r="AK64" s="27"/>
      <c r="AL64" s="27"/>
      <c r="AM64" s="27"/>
      <c r="AN64" s="27"/>
      <c r="AO64" s="27"/>
    </row>
    <row r="65" spans="1:43" ht="12" customHeight="1">
      <c r="A65" s="4"/>
      <c r="B65" s="8"/>
      <c r="C65" s="55"/>
      <c r="D65" s="18"/>
      <c r="E65" s="94"/>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4"/>
      <c r="AF65" s="5"/>
      <c r="AG65" s="316"/>
      <c r="AH65" s="27"/>
      <c r="AI65" s="27"/>
      <c r="AJ65" s="27"/>
      <c r="AK65" s="27"/>
      <c r="AL65" s="27"/>
      <c r="AM65" s="27"/>
      <c r="AN65" s="27"/>
      <c r="AO65" s="27"/>
    </row>
    <row r="66" spans="1:43" ht="12" customHeight="1">
      <c r="A66" s="4"/>
      <c r="B66" s="8"/>
      <c r="C66" s="55"/>
      <c r="D66" s="18"/>
      <c r="E66" s="94"/>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4"/>
      <c r="AF66" s="5"/>
      <c r="AG66" s="316"/>
      <c r="AH66" s="27"/>
      <c r="AI66" s="27"/>
      <c r="AJ66" s="27"/>
      <c r="AK66" s="27"/>
      <c r="AL66" s="27"/>
      <c r="AM66" s="27"/>
      <c r="AN66" s="27"/>
      <c r="AO66" s="27"/>
    </row>
    <row r="67" spans="1:43" ht="12" customHeight="1">
      <c r="A67" s="4"/>
      <c r="B67" s="8"/>
      <c r="C67" s="55"/>
      <c r="D67" s="18"/>
      <c r="E67" s="94"/>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4"/>
      <c r="AF67" s="5"/>
      <c r="AG67" s="316"/>
      <c r="AH67" s="27"/>
      <c r="AI67" s="27"/>
      <c r="AJ67" s="27"/>
      <c r="AK67" s="27"/>
      <c r="AL67" s="27"/>
      <c r="AM67" s="27"/>
      <c r="AN67" s="27"/>
      <c r="AO67" s="27"/>
    </row>
    <row r="68" spans="1:43" ht="12" customHeight="1">
      <c r="A68" s="4"/>
      <c r="B68" s="8"/>
      <c r="C68" s="55"/>
      <c r="D68" s="18"/>
      <c r="E68" s="94"/>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4"/>
      <c r="AF68" s="5"/>
      <c r="AG68" s="316"/>
      <c r="AH68" s="27"/>
      <c r="AI68" s="27"/>
      <c r="AJ68" s="27"/>
      <c r="AK68" s="27"/>
      <c r="AL68" s="27"/>
      <c r="AM68" s="27"/>
      <c r="AN68" s="27"/>
      <c r="AO68" s="27"/>
    </row>
    <row r="69" spans="1:43" ht="12" customHeight="1">
      <c r="A69" s="4"/>
      <c r="B69" s="8"/>
      <c r="C69" s="55"/>
      <c r="D69" s="18"/>
      <c r="E69" s="94"/>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94"/>
      <c r="AF69" s="5"/>
      <c r="AG69" s="316"/>
      <c r="AH69" s="27"/>
      <c r="AI69" s="27"/>
      <c r="AJ69" s="27"/>
      <c r="AK69" s="27"/>
      <c r="AL69" s="27"/>
      <c r="AM69" s="27"/>
      <c r="AN69" s="27"/>
      <c r="AO69" s="27"/>
    </row>
    <row r="70" spans="1:43" ht="12" customHeight="1">
      <c r="A70" s="4"/>
      <c r="B70" s="8"/>
      <c r="C70" s="55"/>
      <c r="D70" s="18"/>
      <c r="E70" s="94"/>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94"/>
      <c r="AF70" s="5"/>
      <c r="AG70" s="316"/>
      <c r="AH70" s="27"/>
      <c r="AI70" s="27"/>
      <c r="AJ70" s="27"/>
      <c r="AK70" s="27"/>
      <c r="AL70" s="27"/>
      <c r="AM70" s="27"/>
      <c r="AN70" s="27"/>
      <c r="AO70" s="27"/>
    </row>
    <row r="71" spans="1:43" s="85" customFormat="1" ht="9.75" customHeight="1">
      <c r="A71" s="83"/>
      <c r="B71" s="84"/>
      <c r="C71" s="87"/>
      <c r="D71" s="30"/>
      <c r="E71" s="89"/>
      <c r="F71" s="89"/>
      <c r="G71" s="89"/>
      <c r="H71" s="95"/>
      <c r="I71" s="95"/>
      <c r="J71" s="95"/>
      <c r="K71" s="95"/>
      <c r="L71" s="95"/>
      <c r="M71" s="95"/>
      <c r="N71" s="95"/>
      <c r="O71" s="95"/>
      <c r="P71" s="95"/>
      <c r="Q71" s="95"/>
      <c r="R71" s="95"/>
      <c r="S71" s="95"/>
      <c r="T71" s="95"/>
      <c r="U71" s="95"/>
      <c r="V71" s="95"/>
      <c r="W71" s="95"/>
      <c r="X71" s="95"/>
      <c r="Y71" s="95"/>
      <c r="Z71" s="95"/>
      <c r="AA71" s="95"/>
      <c r="AB71" s="95"/>
      <c r="AC71" s="95"/>
      <c r="AD71" s="95"/>
      <c r="AE71" s="95"/>
      <c r="AF71" s="84"/>
      <c r="AG71" s="491"/>
      <c r="AH71" s="106"/>
      <c r="AI71" s="106"/>
      <c r="AJ71" s="106"/>
      <c r="AK71" s="106"/>
      <c r="AL71" s="106"/>
      <c r="AM71" s="106"/>
      <c r="AN71" s="106"/>
      <c r="AO71" s="106"/>
    </row>
    <row r="72" spans="1:43" ht="11.25" customHeight="1">
      <c r="A72" s="4"/>
      <c r="B72" s="1"/>
      <c r="C72" s="54"/>
      <c r="D72" s="18"/>
      <c r="E72" s="96"/>
      <c r="F72" s="96"/>
      <c r="G72" s="96"/>
      <c r="H72" s="96"/>
      <c r="I72" s="96"/>
      <c r="J72" s="96"/>
      <c r="K72" s="96"/>
      <c r="L72" s="96"/>
      <c r="M72" s="96"/>
      <c r="N72" s="96"/>
      <c r="O72" s="96"/>
      <c r="P72" s="96"/>
      <c r="Q72" s="96"/>
      <c r="R72" s="96"/>
      <c r="S72" s="96"/>
      <c r="T72" s="96"/>
      <c r="U72" s="96"/>
      <c r="V72" s="95"/>
      <c r="W72" s="96"/>
      <c r="X72" s="96"/>
      <c r="Y72" s="96"/>
      <c r="Z72" s="96"/>
      <c r="AA72" s="96"/>
      <c r="AB72" s="96"/>
      <c r="AC72" s="96"/>
      <c r="AD72" s="96"/>
      <c r="AE72" s="96"/>
      <c r="AF72" s="5"/>
      <c r="AG72" s="316"/>
      <c r="AH72" s="27"/>
      <c r="AI72" s="27"/>
      <c r="AJ72" s="27"/>
      <c r="AK72" s="27"/>
      <c r="AL72" s="27"/>
      <c r="AM72" s="27"/>
      <c r="AN72" s="27"/>
      <c r="AO72" s="27"/>
    </row>
    <row r="73" spans="1:43" ht="13.5" customHeight="1">
      <c r="A73" s="4"/>
      <c r="B73" s="1"/>
      <c r="C73" s="1"/>
      <c r="D73" s="1"/>
      <c r="I73" s="8"/>
      <c r="J73" s="8"/>
      <c r="K73" s="8"/>
      <c r="L73" s="8"/>
      <c r="M73" s="8"/>
      <c r="N73" s="8"/>
      <c r="O73" s="8"/>
      <c r="P73" s="8"/>
      <c r="Q73" s="8"/>
      <c r="R73" s="8"/>
      <c r="S73" s="8"/>
      <c r="T73" s="8"/>
      <c r="U73" s="8"/>
      <c r="V73" s="86"/>
      <c r="W73" s="8"/>
      <c r="X73" s="8"/>
      <c r="Y73" s="8"/>
      <c r="Z73" s="1334" t="s">
        <v>571</v>
      </c>
      <c r="AA73" s="1334"/>
      <c r="AB73" s="1334"/>
      <c r="AC73" s="1334"/>
      <c r="AD73" s="1334"/>
      <c r="AE73" s="1334"/>
      <c r="AF73" s="493">
        <v>23</v>
      </c>
      <c r="AG73" s="316"/>
      <c r="AH73" s="107"/>
      <c r="AI73" s="107"/>
      <c r="AJ73" s="107"/>
      <c r="AK73" s="107"/>
      <c r="AL73" s="107"/>
      <c r="AM73" s="107"/>
      <c r="AN73" s="107"/>
      <c r="AO73" s="107"/>
      <c r="AP73" s="71"/>
      <c r="AQ73" s="71"/>
    </row>
    <row r="74" spans="1:43" ht="13.5" customHeight="1">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107"/>
      <c r="AI74" s="107"/>
      <c r="AJ74" s="107"/>
      <c r="AK74" s="107"/>
      <c r="AL74" s="107"/>
      <c r="AM74" s="107"/>
      <c r="AN74" s="107"/>
      <c r="AO74" s="107"/>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107"/>
      <c r="AI75" s="107"/>
      <c r="AJ75" s="107"/>
      <c r="AK75" s="107"/>
      <c r="AL75" s="107"/>
      <c r="AM75" s="107"/>
      <c r="AN75" s="107"/>
      <c r="AO75" s="107"/>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107"/>
      <c r="AI76" s="107"/>
      <c r="AJ76" s="107"/>
      <c r="AK76" s="107"/>
      <c r="AL76" s="107"/>
      <c r="AM76" s="107"/>
      <c r="AN76" s="107"/>
      <c r="AO76" s="107"/>
      <c r="AP76" s="71"/>
      <c r="AQ76" s="71"/>
    </row>
    <row r="77" spans="1:43">
      <c r="A77" s="70"/>
      <c r="B77" s="70"/>
      <c r="C77" s="70"/>
      <c r="D77" s="70"/>
      <c r="E77" s="70"/>
      <c r="F77" s="70"/>
      <c r="G77" s="70"/>
      <c r="H77" s="70"/>
      <c r="I77" s="70"/>
      <c r="J77" s="70"/>
      <c r="K77" s="70"/>
      <c r="L77" s="70"/>
      <c r="M77" s="70"/>
      <c r="N77" s="70"/>
      <c r="O77" s="70"/>
      <c r="P77" s="70"/>
      <c r="Q77" s="70"/>
      <c r="R77" s="70"/>
      <c r="S77" s="70"/>
      <c r="T77" s="70"/>
      <c r="U77" s="70"/>
      <c r="W77" s="70"/>
      <c r="X77" s="70"/>
      <c r="Y77" s="70"/>
      <c r="Z77" s="70"/>
      <c r="AA77" s="70"/>
      <c r="AB77" s="88"/>
      <c r="AC77" s="70"/>
      <c r="AD77" s="88"/>
      <c r="AE77" s="70"/>
      <c r="AF77" s="70"/>
      <c r="AG77" s="70"/>
      <c r="AH77" s="107"/>
      <c r="AI77" s="107"/>
      <c r="AJ77" s="107"/>
      <c r="AK77" s="107"/>
      <c r="AL77" s="107"/>
      <c r="AM77" s="107"/>
      <c r="AN77" s="107"/>
      <c r="AO77" s="107"/>
      <c r="AP77" s="71"/>
      <c r="AQ77" s="71"/>
    </row>
    <row r="78" spans="1:43">
      <c r="A78" s="70"/>
      <c r="B78" s="70"/>
      <c r="C78" s="70"/>
      <c r="D78" s="70"/>
      <c r="E78" s="70"/>
      <c r="F78" s="70"/>
      <c r="G78" s="70"/>
      <c r="H78" s="70"/>
      <c r="I78" s="70"/>
      <c r="J78" s="70"/>
      <c r="K78" s="70"/>
      <c r="L78" s="70"/>
      <c r="M78" s="70"/>
      <c r="N78" s="70"/>
      <c r="O78" s="70"/>
      <c r="P78" s="70"/>
      <c r="Q78" s="70"/>
      <c r="R78" s="70"/>
      <c r="S78" s="70"/>
      <c r="T78" s="70"/>
      <c r="U78" s="70"/>
      <c r="W78" s="70"/>
      <c r="X78" s="70"/>
      <c r="Y78" s="70"/>
      <c r="Z78" s="70"/>
      <c r="AA78" s="70"/>
      <c r="AB78" s="88"/>
      <c r="AC78" s="70"/>
      <c r="AD78" s="88"/>
      <c r="AE78" s="70"/>
      <c r="AF78" s="70"/>
      <c r="AG78" s="70"/>
      <c r="AH78" s="107"/>
      <c r="AI78" s="107"/>
      <c r="AJ78" s="107"/>
      <c r="AK78" s="107"/>
      <c r="AL78" s="107"/>
      <c r="AM78" s="107"/>
      <c r="AN78" s="107"/>
      <c r="AO78" s="107"/>
      <c r="AP78" s="71"/>
      <c r="AQ78" s="71"/>
    </row>
    <row r="79" spans="1:43">
      <c r="AB79" s="25"/>
      <c r="AD79" s="25"/>
      <c r="AH79" s="27"/>
      <c r="AI79" s="27"/>
      <c r="AJ79" s="68"/>
      <c r="AK79" s="27"/>
      <c r="AL79" s="27"/>
      <c r="AM79" s="27"/>
      <c r="AN79" s="27"/>
      <c r="AO79" s="27"/>
    </row>
    <row r="80" spans="1:43">
      <c r="AH80" s="27"/>
      <c r="AI80" s="27"/>
      <c r="AJ80" s="27"/>
      <c r="AK80" s="27"/>
      <c r="AL80" s="27"/>
      <c r="AM80" s="27"/>
      <c r="AN80" s="27"/>
      <c r="AO80" s="27"/>
    </row>
    <row r="81" spans="28:41">
      <c r="AH81" s="27"/>
      <c r="AI81" s="27"/>
      <c r="AJ81" s="27"/>
      <c r="AK81" s="27"/>
      <c r="AL81" s="27"/>
      <c r="AM81" s="27"/>
      <c r="AN81" s="27"/>
      <c r="AO81" s="27"/>
    </row>
    <row r="82" spans="28:41">
      <c r="AH82" s="27"/>
      <c r="AI82" s="27"/>
      <c r="AJ82" s="27"/>
      <c r="AK82" s="27"/>
      <c r="AL82" s="27"/>
      <c r="AM82" s="27"/>
      <c r="AN82" s="27"/>
      <c r="AO82" s="27"/>
    </row>
    <row r="83" spans="28:41">
      <c r="AH83" s="27"/>
      <c r="AI83" s="27"/>
      <c r="AJ83" s="27"/>
      <c r="AK83" s="27"/>
      <c r="AL83" s="27"/>
      <c r="AM83" s="27"/>
      <c r="AN83" s="27"/>
      <c r="AO83" s="27"/>
    </row>
    <row r="84" spans="28:41" ht="8.25" customHeight="1"/>
    <row r="86" spans="28:41" ht="9" customHeight="1">
      <c r="AF86" s="9"/>
    </row>
    <row r="87" spans="28:41" ht="8.25" customHeight="1">
      <c r="AB87" s="34"/>
      <c r="AD87" s="34"/>
      <c r="AF87" s="34"/>
    </row>
    <row r="88" spans="28:41" ht="9.75" customHeight="1"/>
  </sheetData>
  <customSheetViews>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sheetPr codeName="Folha10" enableFormatConditionsCalculation="0">
    <tabColor theme="9"/>
  </sheetPr>
  <dimension ref="A1:E71"/>
  <sheetViews>
    <sheetView showRuler="0" workbookViewId="0">
      <selection activeCell="N53" sqref="N53"/>
    </sheetView>
  </sheetViews>
  <sheetFormatPr defaultRowHeight="12.75"/>
  <cols>
    <col min="1" max="1" width="3.28515625" customWidth="1"/>
    <col min="2" max="3" width="2.5703125" customWidth="1"/>
    <col min="4" max="4" width="90.5703125" customWidth="1"/>
    <col min="5" max="5" width="3.28515625" customWidth="1"/>
  </cols>
  <sheetData>
    <row r="1" spans="1:5" ht="13.5" customHeight="1">
      <c r="A1" s="448"/>
      <c r="B1" s="449"/>
      <c r="C1" s="1590"/>
      <c r="D1" s="1590"/>
      <c r="E1" s="451"/>
    </row>
    <row r="2" spans="1:5" ht="13.5" customHeight="1">
      <c r="A2" s="448"/>
      <c r="B2" s="452"/>
      <c r="C2" s="1590"/>
      <c r="D2" s="1590"/>
      <c r="E2" s="448"/>
    </row>
    <row r="3" spans="1:5" ht="13.5" customHeight="1">
      <c r="A3" s="448"/>
      <c r="B3" s="451"/>
      <c r="C3" s="450"/>
      <c r="D3" s="450"/>
      <c r="E3" s="448"/>
    </row>
    <row r="4" spans="1:5" s="12" customFormat="1" ht="13.5" customHeight="1">
      <c r="A4" s="453"/>
      <c r="B4" s="454"/>
      <c r="C4" s="450"/>
      <c r="D4" s="450"/>
      <c r="E4" s="453"/>
    </row>
    <row r="5" spans="1:5" ht="13.5" customHeight="1">
      <c r="A5" s="448"/>
      <c r="B5" s="451"/>
      <c r="C5" s="450"/>
      <c r="D5" s="450"/>
      <c r="E5" s="448"/>
    </row>
    <row r="6" spans="1:5" ht="13.5" customHeight="1">
      <c r="A6" s="448"/>
      <c r="B6" s="451"/>
      <c r="C6" s="450"/>
      <c r="D6" s="450"/>
      <c r="E6" s="448"/>
    </row>
    <row r="7" spans="1:5" ht="13.5" customHeight="1">
      <c r="A7" s="448"/>
      <c r="B7" s="451"/>
      <c r="C7" s="450"/>
      <c r="D7" s="450"/>
      <c r="E7" s="448"/>
    </row>
    <row r="8" spans="1:5" ht="13.5" customHeight="1">
      <c r="A8" s="448"/>
      <c r="B8" s="451"/>
      <c r="C8" s="450"/>
      <c r="D8" s="450"/>
      <c r="E8" s="448"/>
    </row>
    <row r="9" spans="1:5" ht="13.5" customHeight="1">
      <c r="A9" s="448"/>
      <c r="B9" s="451"/>
      <c r="C9" s="450"/>
      <c r="D9" s="450"/>
      <c r="E9" s="448"/>
    </row>
    <row r="10" spans="1:5" ht="13.5" customHeight="1">
      <c r="A10" s="448"/>
      <c r="B10" s="451"/>
      <c r="C10" s="450"/>
      <c r="D10" s="450"/>
      <c r="E10" s="448"/>
    </row>
    <row r="11" spans="1:5" ht="13.5" customHeight="1">
      <c r="A11" s="448"/>
      <c r="B11" s="451"/>
      <c r="C11" s="450"/>
      <c r="D11" s="450"/>
      <c r="E11" s="448"/>
    </row>
    <row r="12" spans="1:5" ht="13.5" customHeight="1">
      <c r="A12" s="448"/>
      <c r="B12" s="451"/>
      <c r="C12" s="450"/>
      <c r="D12" s="450"/>
      <c r="E12" s="448"/>
    </row>
    <row r="13" spans="1:5" ht="13.5" customHeight="1">
      <c r="A13" s="448"/>
      <c r="B13" s="451"/>
      <c r="C13" s="450"/>
      <c r="D13" s="450"/>
      <c r="E13" s="448"/>
    </row>
    <row r="14" spans="1:5" ht="13.5" customHeight="1">
      <c r="A14" s="448"/>
      <c r="B14" s="451"/>
      <c r="C14" s="450"/>
      <c r="D14" s="450"/>
      <c r="E14" s="448"/>
    </row>
    <row r="15" spans="1:5" ht="13.5" customHeight="1">
      <c r="A15" s="448"/>
      <c r="B15" s="451"/>
      <c r="C15" s="450"/>
      <c r="D15" s="450"/>
      <c r="E15" s="448"/>
    </row>
    <row r="16" spans="1:5" ht="13.5" customHeight="1">
      <c r="A16" s="448"/>
      <c r="B16" s="451"/>
      <c r="C16" s="450"/>
      <c r="D16" s="450"/>
      <c r="E16" s="448"/>
    </row>
    <row r="17" spans="1:5" ht="13.5" customHeight="1">
      <c r="A17" s="448"/>
      <c r="B17" s="451"/>
      <c r="C17" s="450"/>
      <c r="D17" s="450"/>
      <c r="E17" s="448"/>
    </row>
    <row r="18" spans="1:5" ht="13.5" customHeight="1">
      <c r="A18" s="448"/>
      <c r="B18" s="451"/>
      <c r="C18" s="450"/>
      <c r="D18" s="450"/>
      <c r="E18" s="448"/>
    </row>
    <row r="19" spans="1:5" ht="13.5" customHeight="1">
      <c r="A19" s="448"/>
      <c r="B19" s="451"/>
      <c r="C19" s="450"/>
      <c r="D19" s="450"/>
      <c r="E19" s="448"/>
    </row>
    <row r="20" spans="1:5" ht="13.5" customHeight="1">
      <c r="A20" s="448"/>
      <c r="B20" s="451"/>
      <c r="C20" s="450"/>
      <c r="D20" s="450"/>
      <c r="E20" s="448"/>
    </row>
    <row r="21" spans="1:5" ht="13.5" customHeight="1">
      <c r="A21" s="448"/>
      <c r="B21" s="451"/>
      <c r="C21" s="450"/>
      <c r="D21" s="450"/>
      <c r="E21" s="448"/>
    </row>
    <row r="22" spans="1:5" ht="13.5" customHeight="1">
      <c r="A22" s="448"/>
      <c r="B22" s="451"/>
      <c r="C22" s="450"/>
      <c r="D22" s="450"/>
      <c r="E22" s="448"/>
    </row>
    <row r="23" spans="1:5" ht="13.5" customHeight="1">
      <c r="A23" s="448"/>
      <c r="B23" s="451"/>
      <c r="C23" s="450"/>
      <c r="D23" s="450"/>
      <c r="E23" s="448"/>
    </row>
    <row r="24" spans="1:5" ht="13.5" customHeight="1">
      <c r="A24" s="448"/>
      <c r="B24" s="451"/>
      <c r="C24" s="450"/>
      <c r="D24" s="450"/>
      <c r="E24" s="448"/>
    </row>
    <row r="25" spans="1:5" ht="13.5" customHeight="1">
      <c r="A25" s="448"/>
      <c r="B25" s="451"/>
      <c r="C25" s="450"/>
      <c r="D25" s="450"/>
      <c r="E25" s="448"/>
    </row>
    <row r="26" spans="1:5" ht="13.5" customHeight="1">
      <c r="A26" s="448"/>
      <c r="B26" s="451"/>
      <c r="C26" s="450"/>
      <c r="D26" s="450"/>
      <c r="E26" s="448"/>
    </row>
    <row r="27" spans="1:5" ht="13.5" customHeight="1">
      <c r="A27" s="448"/>
      <c r="B27" s="451"/>
      <c r="C27" s="450"/>
      <c r="D27" s="450"/>
      <c r="E27" s="448"/>
    </row>
    <row r="28" spans="1:5" ht="13.5" customHeight="1">
      <c r="A28" s="448"/>
      <c r="B28" s="451"/>
      <c r="C28" s="450"/>
      <c r="D28" s="450"/>
      <c r="E28" s="448"/>
    </row>
    <row r="29" spans="1:5" ht="13.5" customHeight="1">
      <c r="A29" s="448"/>
      <c r="B29" s="451"/>
      <c r="C29" s="450"/>
      <c r="D29" s="450"/>
      <c r="E29" s="448"/>
    </row>
    <row r="30" spans="1:5" ht="13.5" customHeight="1">
      <c r="A30" s="448"/>
      <c r="B30" s="451"/>
      <c r="C30" s="450"/>
      <c r="D30" s="450"/>
      <c r="E30" s="448"/>
    </row>
    <row r="31" spans="1:5" ht="13.5" customHeight="1">
      <c r="A31" s="448"/>
      <c r="B31" s="451"/>
      <c r="C31" s="450"/>
      <c r="D31" s="450"/>
      <c r="E31" s="448"/>
    </row>
    <row r="32" spans="1:5" ht="13.5" customHeight="1">
      <c r="A32" s="448"/>
      <c r="B32" s="451"/>
      <c r="C32" s="450"/>
      <c r="D32" s="450"/>
      <c r="E32" s="448"/>
    </row>
    <row r="33" spans="1:5" ht="13.5" customHeight="1">
      <c r="A33" s="448"/>
      <c r="B33" s="451"/>
      <c r="C33" s="450"/>
      <c r="D33" s="450"/>
      <c r="E33" s="448"/>
    </row>
    <row r="34" spans="1:5" ht="13.5" customHeight="1">
      <c r="A34" s="448"/>
      <c r="B34" s="451"/>
      <c r="C34" s="450"/>
      <c r="D34" s="450"/>
      <c r="E34" s="448"/>
    </row>
    <row r="35" spans="1:5" ht="13.5" customHeight="1">
      <c r="A35" s="448"/>
      <c r="B35" s="451"/>
      <c r="C35" s="450"/>
      <c r="D35" s="450"/>
      <c r="E35" s="448"/>
    </row>
    <row r="36" spans="1:5" ht="13.5" customHeight="1">
      <c r="A36" s="448"/>
      <c r="B36" s="451"/>
      <c r="C36" s="450"/>
      <c r="D36" s="450"/>
      <c r="E36" s="448"/>
    </row>
    <row r="37" spans="1:5" ht="13.5" customHeight="1">
      <c r="A37" s="448"/>
      <c r="B37" s="451"/>
      <c r="C37" s="450"/>
      <c r="D37" s="450"/>
      <c r="E37" s="448"/>
    </row>
    <row r="38" spans="1:5" ht="13.5" customHeight="1">
      <c r="A38" s="448"/>
      <c r="B38" s="451"/>
      <c r="C38" s="450"/>
      <c r="D38" s="450"/>
      <c r="E38" s="448"/>
    </row>
    <row r="39" spans="1:5" ht="13.5" customHeight="1">
      <c r="A39" s="448"/>
      <c r="B39" s="451"/>
      <c r="C39" s="450"/>
      <c r="D39" s="450"/>
      <c r="E39" s="448"/>
    </row>
    <row r="40" spans="1:5" ht="13.5" customHeight="1">
      <c r="A40" s="448"/>
      <c r="B40" s="451"/>
      <c r="C40" s="455"/>
      <c r="D40" s="456"/>
      <c r="E40" s="448"/>
    </row>
    <row r="41" spans="1:5" ht="13.5" customHeight="1">
      <c r="A41" s="448"/>
      <c r="B41" s="451"/>
      <c r="C41" s="457"/>
      <c r="D41" s="456"/>
      <c r="E41" s="448"/>
    </row>
    <row r="42" spans="1:5" ht="18.75" customHeight="1">
      <c r="A42" s="448"/>
      <c r="B42" s="501" t="s">
        <v>390</v>
      </c>
      <c r="C42" s="502"/>
      <c r="D42" s="503"/>
      <c r="E42" s="448"/>
    </row>
    <row r="43" spans="1:5" ht="9" customHeight="1">
      <c r="A43" s="448"/>
      <c r="B43" s="507"/>
      <c r="C43" s="508"/>
      <c r="D43" s="509"/>
      <c r="E43" s="448"/>
    </row>
    <row r="44" spans="1:5" ht="13.5" customHeight="1">
      <c r="A44" s="448"/>
      <c r="B44" s="507"/>
      <c r="C44" s="504"/>
      <c r="D44" s="510" t="s">
        <v>386</v>
      </c>
      <c r="E44" s="448"/>
    </row>
    <row r="45" spans="1:5" ht="13.5" customHeight="1">
      <c r="A45" s="448"/>
      <c r="B45" s="507"/>
      <c r="C45" s="516"/>
      <c r="D45" s="515" t="s">
        <v>387</v>
      </c>
      <c r="E45" s="448"/>
    </row>
    <row r="46" spans="1:5" ht="13.5" customHeight="1">
      <c r="A46" s="448"/>
      <c r="B46" s="507"/>
      <c r="C46" s="511"/>
      <c r="D46" s="509"/>
      <c r="E46" s="448"/>
    </row>
    <row r="47" spans="1:5" ht="13.5" customHeight="1">
      <c r="A47" s="448"/>
      <c r="B47" s="507"/>
      <c r="C47" s="505"/>
      <c r="D47" s="510" t="s">
        <v>388</v>
      </c>
      <c r="E47" s="448"/>
    </row>
    <row r="48" spans="1:5" ht="13.5" customHeight="1">
      <c r="A48" s="448"/>
      <c r="B48" s="507"/>
      <c r="C48" s="508"/>
      <c r="D48" s="892" t="s">
        <v>387</v>
      </c>
      <c r="E48" s="448"/>
    </row>
    <row r="49" spans="1:5" ht="13.5" customHeight="1">
      <c r="A49" s="448"/>
      <c r="B49" s="507"/>
      <c r="C49" s="508"/>
      <c r="D49" s="509"/>
      <c r="E49" s="448"/>
    </row>
    <row r="50" spans="1:5" ht="13.5" customHeight="1">
      <c r="A50" s="448"/>
      <c r="B50" s="507"/>
      <c r="C50" s="506"/>
      <c r="D50" s="510" t="s">
        <v>389</v>
      </c>
      <c r="E50" s="448"/>
    </row>
    <row r="51" spans="1:5" ht="13.5" customHeight="1">
      <c r="A51" s="448"/>
      <c r="B51" s="507"/>
      <c r="C51" s="508"/>
      <c r="D51" s="892" t="s">
        <v>446</v>
      </c>
      <c r="E51" s="448"/>
    </row>
    <row r="52" spans="1:5" ht="25.5" customHeight="1">
      <c r="A52" s="448"/>
      <c r="B52" s="512"/>
      <c r="C52" s="513"/>
      <c r="D52" s="514"/>
      <c r="E52" s="448"/>
    </row>
    <row r="53" spans="1:5">
      <c r="A53" s="448"/>
      <c r="B53" s="451"/>
      <c r="C53" s="457"/>
      <c r="D53" s="456"/>
      <c r="E53" s="448"/>
    </row>
    <row r="54" spans="1:5" ht="94.5" customHeight="1">
      <c r="A54" s="448"/>
      <c r="B54" s="451"/>
      <c r="C54" s="457"/>
      <c r="D54" s="456"/>
      <c r="E54" s="448"/>
    </row>
    <row r="65" ht="8.25" customHeight="1"/>
    <row r="67" ht="9" customHeight="1"/>
    <row r="68" ht="8.25" customHeight="1"/>
    <row r="69" ht="9.75" customHeight="1"/>
    <row r="71" ht="4.5" customHeight="1"/>
  </sheetData>
  <customSheetViews>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2">
    <mergeCell ref="C2:D2"/>
    <mergeCell ref="C1:D1"/>
  </mergeCells>
  <phoneticPr fontId="3" type="noConversion"/>
  <hyperlinks>
    <hyperlink ref="D45" r:id="rId4"/>
    <hyperlink ref="D51" r:id="rId5"/>
    <hyperlink ref="D48"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sheetPr codeName="Folha21" enableFormatConditionsCalculation="0">
    <tabColor theme="9"/>
  </sheetPr>
  <dimension ref="A1:Q55"/>
  <sheetViews>
    <sheetView showRuler="0" zoomScaleNormal="100" workbookViewId="0"/>
  </sheetViews>
  <sheetFormatPr defaultRowHeight="12.75"/>
  <cols>
    <col min="1" max="1" width="1" style="39" customWidth="1"/>
    <col min="2" max="2" width="2.5703125" style="39" customWidth="1"/>
    <col min="3" max="3" width="3" style="39" customWidth="1"/>
    <col min="4" max="4" width="6" style="39" customWidth="1"/>
    <col min="5" max="5" width="10.7109375" style="39" customWidth="1"/>
    <col min="6" max="6" width="0.5703125" style="39" customWidth="1"/>
    <col min="7" max="7" width="13" style="39" customWidth="1"/>
    <col min="8" max="8" width="5.5703125" style="39" customWidth="1"/>
    <col min="9" max="9" width="2.5703125" style="39" customWidth="1"/>
    <col min="10" max="10" width="20.7109375" style="39" customWidth="1"/>
    <col min="11" max="11" width="11.7109375" style="39" customWidth="1"/>
    <col min="12" max="12" width="18.5703125" style="39" customWidth="1"/>
    <col min="13" max="13" width="2.7109375" style="39" customWidth="1"/>
    <col min="14" max="14" width="2.42578125" style="39" customWidth="1"/>
    <col min="15" max="15" width="1" style="39" customWidth="1"/>
    <col min="16" max="16384" width="9.140625" style="39"/>
  </cols>
  <sheetData>
    <row r="1" spans="1:15" ht="13.5" customHeight="1">
      <c r="A1" s="36"/>
      <c r="B1" s="1337" t="s">
        <v>376</v>
      </c>
      <c r="C1" s="1338"/>
      <c r="D1" s="1338"/>
      <c r="E1" s="1338"/>
      <c r="F1" s="37"/>
      <c r="G1" s="37"/>
      <c r="H1" s="37"/>
      <c r="I1" s="37"/>
      <c r="J1" s="37"/>
      <c r="K1" s="37"/>
      <c r="L1" s="37"/>
      <c r="M1" s="442"/>
      <c r="N1" s="442"/>
      <c r="O1" s="38"/>
    </row>
    <row r="2" spans="1:15" ht="8.25" customHeight="1">
      <c r="A2" s="36"/>
      <c r="B2" s="447"/>
      <c r="C2" s="443"/>
      <c r="D2" s="443"/>
      <c r="E2" s="443"/>
      <c r="F2" s="443"/>
      <c r="G2" s="443"/>
      <c r="H2" s="444"/>
      <c r="I2" s="444"/>
      <c r="J2" s="444"/>
      <c r="K2" s="444"/>
      <c r="L2" s="444"/>
      <c r="M2" s="444"/>
      <c r="N2" s="445"/>
      <c r="O2" s="40"/>
    </row>
    <row r="3" spans="1:15" s="44" customFormat="1" ht="11.25" customHeight="1">
      <c r="A3" s="41"/>
      <c r="B3" s="42"/>
      <c r="C3" s="1339" t="s">
        <v>56</v>
      </c>
      <c r="D3" s="1339"/>
      <c r="E3" s="1339"/>
      <c r="F3" s="1339"/>
      <c r="G3" s="1339"/>
      <c r="H3" s="1339"/>
      <c r="I3" s="1339"/>
      <c r="J3" s="1339"/>
      <c r="K3" s="1339"/>
      <c r="L3" s="1339"/>
      <c r="M3" s="1339"/>
      <c r="N3" s="446"/>
      <c r="O3" s="43"/>
    </row>
    <row r="4" spans="1:15" s="44" customFormat="1" ht="11.25">
      <c r="A4" s="41"/>
      <c r="B4" s="42"/>
      <c r="C4" s="1339"/>
      <c r="D4" s="1339"/>
      <c r="E4" s="1339"/>
      <c r="F4" s="1339"/>
      <c r="G4" s="1339"/>
      <c r="H4" s="1339"/>
      <c r="I4" s="1339"/>
      <c r="J4" s="1339"/>
      <c r="K4" s="1339"/>
      <c r="L4" s="1339"/>
      <c r="M4" s="1339"/>
      <c r="N4" s="446"/>
      <c r="O4" s="43"/>
    </row>
    <row r="5" spans="1:15" s="44" customFormat="1" ht="3" customHeight="1">
      <c r="A5" s="41"/>
      <c r="B5" s="42"/>
      <c r="C5" s="45"/>
      <c r="D5" s="45"/>
      <c r="E5" s="45"/>
      <c r="F5" s="45"/>
      <c r="G5" s="45"/>
      <c r="H5" s="45"/>
      <c r="I5" s="45"/>
      <c r="J5" s="42"/>
      <c r="K5" s="42"/>
      <c r="L5" s="42"/>
      <c r="M5" s="46"/>
      <c r="N5" s="446"/>
      <c r="O5" s="43"/>
    </row>
    <row r="6" spans="1:15" s="44" customFormat="1" ht="18" customHeight="1">
      <c r="A6" s="41"/>
      <c r="B6" s="42"/>
      <c r="C6" s="47"/>
      <c r="D6" s="1332" t="s">
        <v>512</v>
      </c>
      <c r="E6" s="1332"/>
      <c r="F6" s="1332"/>
      <c r="G6" s="1332"/>
      <c r="H6" s="1332"/>
      <c r="I6" s="1332"/>
      <c r="J6" s="1332"/>
      <c r="K6" s="1332"/>
      <c r="L6" s="1332"/>
      <c r="M6" s="1332"/>
      <c r="N6" s="446"/>
      <c r="O6" s="43"/>
    </row>
    <row r="7" spans="1:15" s="44" customFormat="1" ht="3" customHeight="1">
      <c r="A7" s="41"/>
      <c r="B7" s="42"/>
      <c r="C7" s="45"/>
      <c r="D7" s="45"/>
      <c r="E7" s="45"/>
      <c r="F7" s="45"/>
      <c r="G7" s="45"/>
      <c r="H7" s="45"/>
      <c r="I7" s="45"/>
      <c r="J7" s="42"/>
      <c r="K7" s="42"/>
      <c r="L7" s="42"/>
      <c r="M7" s="46"/>
      <c r="N7" s="446"/>
      <c r="O7" s="43"/>
    </row>
    <row r="8" spans="1:15" s="44" customFormat="1" ht="92.25" customHeight="1">
      <c r="A8" s="41"/>
      <c r="B8" s="42"/>
      <c r="C8" s="45"/>
      <c r="D8" s="1336" t="s">
        <v>513</v>
      </c>
      <c r="E8" s="1332"/>
      <c r="F8" s="1332"/>
      <c r="G8" s="1332"/>
      <c r="H8" s="1332"/>
      <c r="I8" s="1332"/>
      <c r="J8" s="1332"/>
      <c r="K8" s="1332"/>
      <c r="L8" s="1332"/>
      <c r="M8" s="1332"/>
      <c r="N8" s="446"/>
      <c r="O8" s="43"/>
    </row>
    <row r="9" spans="1:15" s="44" customFormat="1" ht="3" customHeight="1">
      <c r="A9" s="41"/>
      <c r="B9" s="42"/>
      <c r="C9" s="45"/>
      <c r="D9" s="45"/>
      <c r="E9" s="45"/>
      <c r="F9" s="45"/>
      <c r="G9" s="45"/>
      <c r="H9" s="45"/>
      <c r="I9" s="45"/>
      <c r="J9" s="42"/>
      <c r="K9" s="42"/>
      <c r="L9" s="42"/>
      <c r="M9" s="46"/>
      <c r="N9" s="446"/>
      <c r="O9" s="43"/>
    </row>
    <row r="10" spans="1:15" s="44" customFormat="1" ht="67.5" customHeight="1">
      <c r="A10" s="41"/>
      <c r="B10" s="42"/>
      <c r="C10" s="45"/>
      <c r="D10" s="1340" t="s">
        <v>514</v>
      </c>
      <c r="E10" s="1340"/>
      <c r="F10" s="1340"/>
      <c r="G10" s="1340"/>
      <c r="H10" s="1340"/>
      <c r="I10" s="1340"/>
      <c r="J10" s="1340"/>
      <c r="K10" s="1340"/>
      <c r="L10" s="1340"/>
      <c r="M10" s="1340"/>
      <c r="N10" s="446"/>
      <c r="O10" s="43"/>
    </row>
    <row r="11" spans="1:15" s="44" customFormat="1" ht="3" customHeight="1">
      <c r="A11" s="41"/>
      <c r="B11" s="42"/>
      <c r="C11" s="45"/>
      <c r="D11" s="302"/>
      <c r="E11" s="302"/>
      <c r="F11" s="302"/>
      <c r="G11" s="302"/>
      <c r="H11" s="302"/>
      <c r="I11" s="302"/>
      <c r="J11" s="302"/>
      <c r="K11" s="302"/>
      <c r="L11" s="302"/>
      <c r="M11" s="302"/>
      <c r="N11" s="446"/>
      <c r="O11" s="43"/>
    </row>
    <row r="12" spans="1:15" s="44" customFormat="1" ht="53.25" customHeight="1">
      <c r="A12" s="41"/>
      <c r="B12" s="42"/>
      <c r="C12" s="45"/>
      <c r="D12" s="1332" t="s">
        <v>515</v>
      </c>
      <c r="E12" s="1332"/>
      <c r="F12" s="1332"/>
      <c r="G12" s="1332"/>
      <c r="H12" s="1332"/>
      <c r="I12" s="1332"/>
      <c r="J12" s="1332"/>
      <c r="K12" s="1332"/>
      <c r="L12" s="1332"/>
      <c r="M12" s="1332"/>
      <c r="N12" s="446"/>
      <c r="O12" s="43"/>
    </row>
    <row r="13" spans="1:15" s="44" customFormat="1" ht="3" customHeight="1">
      <c r="A13" s="41"/>
      <c r="B13" s="42"/>
      <c r="C13" s="45"/>
      <c r="D13" s="302"/>
      <c r="E13" s="302"/>
      <c r="F13" s="302"/>
      <c r="G13" s="302"/>
      <c r="H13" s="302"/>
      <c r="I13" s="302"/>
      <c r="J13" s="302"/>
      <c r="K13" s="302"/>
      <c r="L13" s="302"/>
      <c r="M13" s="302"/>
      <c r="N13" s="446"/>
      <c r="O13" s="43"/>
    </row>
    <row r="14" spans="1:15" s="44" customFormat="1" ht="23.25" customHeight="1">
      <c r="A14" s="41"/>
      <c r="B14" s="42"/>
      <c r="C14" s="45"/>
      <c r="D14" s="1332" t="s">
        <v>516</v>
      </c>
      <c r="E14" s="1332"/>
      <c r="F14" s="1332"/>
      <c r="G14" s="1332"/>
      <c r="H14" s="1332"/>
      <c r="I14" s="1332"/>
      <c r="J14" s="1332"/>
      <c r="K14" s="1332"/>
      <c r="L14" s="1332"/>
      <c r="M14" s="1332"/>
      <c r="N14" s="446"/>
      <c r="O14" s="43"/>
    </row>
    <row r="15" spans="1:15" s="44" customFormat="1" ht="3" customHeight="1">
      <c r="A15" s="41"/>
      <c r="B15" s="42"/>
      <c r="C15" s="45"/>
      <c r="D15" s="302"/>
      <c r="E15" s="302"/>
      <c r="F15" s="302"/>
      <c r="G15" s="302"/>
      <c r="H15" s="302"/>
      <c r="I15" s="302"/>
      <c r="J15" s="302"/>
      <c r="K15" s="302"/>
      <c r="L15" s="302"/>
      <c r="M15" s="302"/>
      <c r="N15" s="446"/>
      <c r="O15" s="43"/>
    </row>
    <row r="16" spans="1:15" s="44" customFormat="1" ht="23.25" customHeight="1">
      <c r="A16" s="41"/>
      <c r="B16" s="42"/>
      <c r="C16" s="45"/>
      <c r="D16" s="1332" t="s">
        <v>517</v>
      </c>
      <c r="E16" s="1332"/>
      <c r="F16" s="1332"/>
      <c r="G16" s="1332"/>
      <c r="H16" s="1332"/>
      <c r="I16" s="1332"/>
      <c r="J16" s="1332"/>
      <c r="K16" s="1332"/>
      <c r="L16" s="1332"/>
      <c r="M16" s="1332"/>
      <c r="N16" s="446"/>
      <c r="O16" s="43"/>
    </row>
    <row r="17" spans="1:15" s="44" customFormat="1" ht="3" customHeight="1">
      <c r="A17" s="41"/>
      <c r="B17" s="42"/>
      <c r="C17" s="45"/>
      <c r="D17" s="302"/>
      <c r="E17" s="302"/>
      <c r="F17" s="302"/>
      <c r="G17" s="302"/>
      <c r="H17" s="302"/>
      <c r="I17" s="302"/>
      <c r="J17" s="302"/>
      <c r="K17" s="302"/>
      <c r="L17" s="302"/>
      <c r="M17" s="302"/>
      <c r="N17" s="446"/>
      <c r="O17" s="43"/>
    </row>
    <row r="18" spans="1:15" s="44" customFormat="1" ht="23.25" customHeight="1">
      <c r="A18" s="41"/>
      <c r="B18" s="42"/>
      <c r="C18" s="45"/>
      <c r="D18" s="1336" t="s">
        <v>518</v>
      </c>
      <c r="E18" s="1332"/>
      <c r="F18" s="1332"/>
      <c r="G18" s="1332"/>
      <c r="H18" s="1332"/>
      <c r="I18" s="1332"/>
      <c r="J18" s="1332"/>
      <c r="K18" s="1332"/>
      <c r="L18" s="1332"/>
      <c r="M18" s="1332"/>
      <c r="N18" s="446"/>
      <c r="O18" s="43"/>
    </row>
    <row r="19" spans="1:15" s="44" customFormat="1" ht="3" customHeight="1">
      <c r="A19" s="41"/>
      <c r="B19" s="42"/>
      <c r="C19" s="45"/>
      <c r="D19" s="302"/>
      <c r="E19" s="302"/>
      <c r="F19" s="302"/>
      <c r="G19" s="302"/>
      <c r="H19" s="302"/>
      <c r="I19" s="302"/>
      <c r="J19" s="302"/>
      <c r="K19" s="302"/>
      <c r="L19" s="302"/>
      <c r="M19" s="302"/>
      <c r="N19" s="446"/>
      <c r="O19" s="43"/>
    </row>
    <row r="20" spans="1:15" s="44" customFormat="1" ht="14.25" customHeight="1">
      <c r="A20" s="41"/>
      <c r="B20" s="42"/>
      <c r="C20" s="45"/>
      <c r="D20" s="1332" t="s">
        <v>519</v>
      </c>
      <c r="E20" s="1332"/>
      <c r="F20" s="1332"/>
      <c r="G20" s="1332"/>
      <c r="H20" s="1332"/>
      <c r="I20" s="1332"/>
      <c r="J20" s="1332"/>
      <c r="K20" s="1332"/>
      <c r="L20" s="1332"/>
      <c r="M20" s="1332"/>
      <c r="N20" s="446"/>
      <c r="O20" s="43"/>
    </row>
    <row r="21" spans="1:15" s="44" customFormat="1" ht="3" customHeight="1">
      <c r="A21" s="41"/>
      <c r="B21" s="42"/>
      <c r="C21" s="45"/>
      <c r="D21" s="302"/>
      <c r="E21" s="302"/>
      <c r="F21" s="302"/>
      <c r="G21" s="302"/>
      <c r="H21" s="302"/>
      <c r="I21" s="302"/>
      <c r="J21" s="302"/>
      <c r="K21" s="302"/>
      <c r="L21" s="302"/>
      <c r="M21" s="302"/>
      <c r="N21" s="446"/>
      <c r="O21" s="43"/>
    </row>
    <row r="22" spans="1:15" s="44" customFormat="1" ht="32.25" customHeight="1">
      <c r="A22" s="41"/>
      <c r="B22" s="42"/>
      <c r="C22" s="45"/>
      <c r="D22" s="1332" t="s">
        <v>520</v>
      </c>
      <c r="E22" s="1332"/>
      <c r="F22" s="1332"/>
      <c r="G22" s="1332"/>
      <c r="H22" s="1332"/>
      <c r="I22" s="1332"/>
      <c r="J22" s="1332"/>
      <c r="K22" s="1332"/>
      <c r="L22" s="1332"/>
      <c r="M22" s="1332"/>
      <c r="N22" s="446"/>
      <c r="O22" s="43"/>
    </row>
    <row r="23" spans="1:15" s="44" customFormat="1" ht="3" customHeight="1">
      <c r="A23" s="41"/>
      <c r="B23" s="42"/>
      <c r="C23" s="45"/>
      <c r="D23" s="302"/>
      <c r="E23" s="302"/>
      <c r="F23" s="302"/>
      <c r="G23" s="302"/>
      <c r="H23" s="302"/>
      <c r="I23" s="302"/>
      <c r="J23" s="302"/>
      <c r="K23" s="302"/>
      <c r="L23" s="302"/>
      <c r="M23" s="302"/>
      <c r="N23" s="446"/>
      <c r="O23" s="43"/>
    </row>
    <row r="24" spans="1:15" s="44" customFormat="1" ht="81.75" customHeight="1">
      <c r="A24" s="41"/>
      <c r="B24" s="42"/>
      <c r="C24" s="45"/>
      <c r="D24" s="1332" t="s">
        <v>357</v>
      </c>
      <c r="E24" s="1332"/>
      <c r="F24" s="1332"/>
      <c r="G24" s="1332"/>
      <c r="H24" s="1332"/>
      <c r="I24" s="1332"/>
      <c r="J24" s="1332"/>
      <c r="K24" s="1332"/>
      <c r="L24" s="1332"/>
      <c r="M24" s="1332"/>
      <c r="N24" s="446"/>
      <c r="O24" s="43"/>
    </row>
    <row r="25" spans="1:15" s="44" customFormat="1" ht="3" customHeight="1">
      <c r="A25" s="41"/>
      <c r="B25" s="42"/>
      <c r="C25" s="45"/>
      <c r="D25" s="302"/>
      <c r="E25" s="302"/>
      <c r="F25" s="302"/>
      <c r="G25" s="302"/>
      <c r="H25" s="302"/>
      <c r="I25" s="302"/>
      <c r="J25" s="302"/>
      <c r="K25" s="302"/>
      <c r="L25" s="302"/>
      <c r="M25" s="302"/>
      <c r="N25" s="446"/>
      <c r="O25" s="43"/>
    </row>
    <row r="26" spans="1:15" s="44" customFormat="1" ht="70.5" customHeight="1">
      <c r="A26" s="41"/>
      <c r="B26" s="42"/>
      <c r="C26" s="45"/>
      <c r="D26" s="1336" t="s">
        <v>53</v>
      </c>
      <c r="E26" s="1336"/>
      <c r="F26" s="1336"/>
      <c r="G26" s="1336"/>
      <c r="H26" s="1336"/>
      <c r="I26" s="1336"/>
      <c r="J26" s="1336"/>
      <c r="K26" s="1336"/>
      <c r="L26" s="1336"/>
      <c r="M26" s="1336"/>
      <c r="N26" s="446"/>
      <c r="O26" s="43"/>
    </row>
    <row r="27" spans="1:15" s="44" customFormat="1" ht="3" customHeight="1">
      <c r="A27" s="41"/>
      <c r="B27" s="42"/>
      <c r="C27" s="45"/>
      <c r="D27" s="56"/>
      <c r="E27" s="56"/>
      <c r="F27" s="56"/>
      <c r="G27" s="56"/>
      <c r="H27" s="56"/>
      <c r="I27" s="56"/>
      <c r="J27" s="57"/>
      <c r="K27" s="57"/>
      <c r="L27" s="57"/>
      <c r="M27" s="58"/>
      <c r="N27" s="446"/>
      <c r="O27" s="43"/>
    </row>
    <row r="28" spans="1:15" s="44" customFormat="1" ht="57" customHeight="1">
      <c r="A28" s="41"/>
      <c r="B28" s="42"/>
      <c r="C28" s="47"/>
      <c r="D28" s="1332" t="s">
        <v>55</v>
      </c>
      <c r="E28" s="1333"/>
      <c r="F28" s="1333"/>
      <c r="G28" s="1333"/>
      <c r="H28" s="1333"/>
      <c r="I28" s="1333"/>
      <c r="J28" s="1333"/>
      <c r="K28" s="1333"/>
      <c r="L28" s="1333"/>
      <c r="M28" s="1333"/>
      <c r="N28" s="446"/>
      <c r="O28" s="43"/>
    </row>
    <row r="29" spans="1:15" s="44" customFormat="1" ht="3" customHeight="1">
      <c r="A29" s="41"/>
      <c r="B29" s="42"/>
      <c r="C29" s="47"/>
      <c r="D29" s="303"/>
      <c r="E29" s="303"/>
      <c r="F29" s="303"/>
      <c r="G29" s="303"/>
      <c r="H29" s="303"/>
      <c r="I29" s="303"/>
      <c r="J29" s="303"/>
      <c r="K29" s="303"/>
      <c r="L29" s="303"/>
      <c r="M29" s="303"/>
      <c r="N29" s="446"/>
      <c r="O29" s="43"/>
    </row>
    <row r="30" spans="1:15" s="44" customFormat="1" ht="34.5" customHeight="1">
      <c r="A30" s="41"/>
      <c r="B30" s="42"/>
      <c r="C30" s="47"/>
      <c r="D30" s="1332" t="s">
        <v>54</v>
      </c>
      <c r="E30" s="1333"/>
      <c r="F30" s="1333"/>
      <c r="G30" s="1333"/>
      <c r="H30" s="1333"/>
      <c r="I30" s="1333"/>
      <c r="J30" s="1333"/>
      <c r="K30" s="1333"/>
      <c r="L30" s="1333"/>
      <c r="M30" s="1333"/>
      <c r="N30" s="446"/>
      <c r="O30" s="43"/>
    </row>
    <row r="31" spans="1:15" s="44" customFormat="1" ht="64.5" customHeight="1">
      <c r="A31" s="41"/>
      <c r="B31" s="42"/>
      <c r="C31" s="49"/>
      <c r="D31" s="92"/>
      <c r="E31" s="92"/>
      <c r="F31" s="92"/>
      <c r="G31" s="92"/>
      <c r="H31" s="92"/>
      <c r="I31" s="92"/>
      <c r="J31" s="92"/>
      <c r="K31" s="92"/>
      <c r="L31" s="92"/>
      <c r="M31" s="92"/>
      <c r="N31" s="446"/>
      <c r="O31" s="43"/>
    </row>
    <row r="32" spans="1:15" s="44" customFormat="1" ht="13.5" customHeight="1">
      <c r="A32" s="41"/>
      <c r="B32" s="42"/>
      <c r="C32" s="49"/>
      <c r="D32" s="434"/>
      <c r="E32" s="434"/>
      <c r="F32" s="434"/>
      <c r="G32" s="435"/>
      <c r="H32" s="436" t="s">
        <v>17</v>
      </c>
      <c r="I32" s="433"/>
      <c r="J32" s="52"/>
      <c r="K32" s="435"/>
      <c r="L32" s="436" t="s">
        <v>24</v>
      </c>
      <c r="M32" s="433"/>
      <c r="N32" s="446"/>
      <c r="O32" s="43"/>
    </row>
    <row r="33" spans="1:17" s="44" customFormat="1" ht="6" customHeight="1">
      <c r="A33" s="41"/>
      <c r="B33" s="42"/>
      <c r="C33" s="49"/>
      <c r="D33" s="437"/>
      <c r="E33" s="50"/>
      <c r="F33" s="50"/>
      <c r="G33" s="52"/>
      <c r="H33" s="51"/>
      <c r="I33" s="52"/>
      <c r="J33" s="52"/>
      <c r="K33" s="439"/>
      <c r="L33" s="440"/>
      <c r="M33" s="52"/>
      <c r="N33" s="446"/>
      <c r="O33" s="43"/>
    </row>
    <row r="34" spans="1:17" s="44" customFormat="1" ht="11.25">
      <c r="A34" s="41"/>
      <c r="B34" s="42"/>
      <c r="C34" s="48"/>
      <c r="D34" s="438" t="s">
        <v>44</v>
      </c>
      <c r="E34" s="50" t="s">
        <v>36</v>
      </c>
      <c r="F34" s="50"/>
      <c r="G34" s="50"/>
      <c r="H34" s="51"/>
      <c r="I34" s="50"/>
      <c r="J34" s="52"/>
      <c r="K34" s="441"/>
      <c r="L34" s="52"/>
      <c r="M34" s="52"/>
      <c r="N34" s="446"/>
      <c r="O34" s="43"/>
    </row>
    <row r="35" spans="1:17" s="44" customFormat="1">
      <c r="A35" s="41"/>
      <c r="B35" s="42"/>
      <c r="C35" s="49"/>
      <c r="D35" s="438" t="s">
        <v>3</v>
      </c>
      <c r="E35" s="50" t="s">
        <v>37</v>
      </c>
      <c r="F35" s="50"/>
      <c r="G35" s="52"/>
      <c r="H35" s="51"/>
      <c r="I35" s="52"/>
      <c r="J35" s="52"/>
      <c r="K35" s="1330" t="str">
        <f>MID(capa!C55,23,30)</f>
        <v xml:space="preserve">   30 de setembro de 2013</v>
      </c>
      <c r="L35" s="1331"/>
      <c r="M35" s="52"/>
      <c r="N35" s="446"/>
      <c r="O35" s="43"/>
    </row>
    <row r="36" spans="1:17" s="44" customFormat="1" ht="11.25">
      <c r="A36" s="41"/>
      <c r="B36" s="42"/>
      <c r="C36" s="49"/>
      <c r="D36" s="438" t="s">
        <v>40</v>
      </c>
      <c r="E36" s="50" t="s">
        <v>39</v>
      </c>
      <c r="F36" s="50"/>
      <c r="G36" s="52"/>
      <c r="H36" s="51"/>
      <c r="I36" s="52"/>
      <c r="J36" s="52"/>
      <c r="K36" s="441"/>
      <c r="L36" s="52"/>
      <c r="M36" s="52"/>
      <c r="N36" s="446"/>
      <c r="O36" s="43"/>
    </row>
    <row r="37" spans="1:17" s="44" customFormat="1" ht="11.25">
      <c r="A37" s="41"/>
      <c r="B37" s="42"/>
      <c r="C37" s="48"/>
      <c r="D37" s="438" t="s">
        <v>41</v>
      </c>
      <c r="E37" s="50" t="s">
        <v>20</v>
      </c>
      <c r="F37" s="50"/>
      <c r="G37" s="50"/>
      <c r="H37" s="51"/>
      <c r="I37" s="50"/>
      <c r="J37" s="52"/>
      <c r="K37" s="441"/>
      <c r="L37" s="52"/>
      <c r="M37" s="52"/>
      <c r="N37" s="446"/>
      <c r="O37" s="43"/>
    </row>
    <row r="38" spans="1:17" s="44" customFormat="1" ht="11.25">
      <c r="A38" s="41"/>
      <c r="B38" s="42"/>
      <c r="C38" s="48"/>
      <c r="D38" s="438" t="s">
        <v>15</v>
      </c>
      <c r="E38" s="50" t="s">
        <v>5</v>
      </c>
      <c r="F38" s="50"/>
      <c r="G38" s="50"/>
      <c r="H38" s="51"/>
      <c r="I38" s="50"/>
      <c r="J38" s="52"/>
      <c r="K38" s="441"/>
      <c r="L38" s="52"/>
      <c r="M38" s="52"/>
      <c r="N38" s="446"/>
      <c r="O38" s="43"/>
    </row>
    <row r="39" spans="1:17" s="44" customFormat="1" ht="8.25" customHeight="1">
      <c r="A39" s="41"/>
      <c r="B39" s="42"/>
      <c r="C39" s="42"/>
      <c r="D39" s="42"/>
      <c r="E39" s="42"/>
      <c r="F39" s="42"/>
      <c r="G39" s="42"/>
      <c r="H39" s="42"/>
      <c r="I39" s="42"/>
      <c r="J39" s="42"/>
      <c r="K39" s="37"/>
      <c r="L39" s="42"/>
      <c r="M39" s="42"/>
      <c r="N39" s="446"/>
      <c r="O39" s="43"/>
    </row>
    <row r="40" spans="1:17" ht="13.5" customHeight="1">
      <c r="A40" s="36"/>
      <c r="B40" s="40"/>
      <c r="C40" s="38"/>
      <c r="D40" s="38"/>
      <c r="E40" s="29"/>
      <c r="F40" s="37"/>
      <c r="G40" s="37"/>
      <c r="H40" s="37"/>
      <c r="I40" s="37"/>
      <c r="J40" s="37"/>
      <c r="L40" s="1334" t="s">
        <v>571</v>
      </c>
      <c r="M40" s="1335"/>
      <c r="N40" s="494">
        <v>3</v>
      </c>
      <c r="O40" s="241"/>
      <c r="P40" s="241"/>
    </row>
    <row r="43" spans="1:17">
      <c r="L43" s="241"/>
      <c r="M43" s="241"/>
      <c r="N43" s="241"/>
      <c r="O43" s="241"/>
      <c r="P43" s="241"/>
      <c r="Q43" s="241"/>
    </row>
    <row r="51" spans="13:14" ht="8.25" customHeight="1"/>
    <row r="53" spans="13:14" ht="9" customHeight="1">
      <c r="N53" s="44"/>
    </row>
    <row r="54" spans="13:14" ht="8.25" customHeight="1">
      <c r="M54" s="53"/>
      <c r="N54" s="53"/>
    </row>
    <row r="55" spans="13:14" ht="9.75" customHeight="1"/>
  </sheetData>
  <customSheetViews>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D22:M22"/>
    <mergeCell ref="D18:M18"/>
    <mergeCell ref="B1:E1"/>
    <mergeCell ref="C3:M4"/>
    <mergeCell ref="D20:M20"/>
    <mergeCell ref="D12:M12"/>
    <mergeCell ref="D10:M10"/>
    <mergeCell ref="D6:M6"/>
    <mergeCell ref="D16:M16"/>
    <mergeCell ref="D14:M14"/>
    <mergeCell ref="D8:M8"/>
    <mergeCell ref="K35:L35"/>
    <mergeCell ref="D28:M28"/>
    <mergeCell ref="D30:M30"/>
    <mergeCell ref="D24:M24"/>
    <mergeCell ref="L40:M40"/>
    <mergeCell ref="D26:M26"/>
  </mergeCells>
  <phoneticPr fontId="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sheetPr>
    <tabColor theme="5"/>
  </sheetPr>
  <dimension ref="A1:T75"/>
  <sheetViews>
    <sheetView showRuler="0" zoomScaleNormal="100" workbookViewId="0"/>
  </sheetViews>
  <sheetFormatPr defaultRowHeight="12.75"/>
  <cols>
    <col min="1" max="1" width="1" style="585" customWidth="1"/>
    <col min="2" max="2" width="2.5703125" style="585" customWidth="1"/>
    <col min="3" max="3" width="1" style="585" customWidth="1"/>
    <col min="4" max="4" width="21.140625" style="585" customWidth="1"/>
    <col min="5" max="5" width="8.140625" style="585" customWidth="1"/>
    <col min="6" max="6" width="5.42578125" style="585" customWidth="1"/>
    <col min="7" max="7" width="8.140625" style="585" customWidth="1"/>
    <col min="8" max="8" width="5.42578125" style="585" customWidth="1"/>
    <col min="9" max="9" width="8.140625" style="585" customWidth="1"/>
    <col min="10" max="10" width="5.42578125" style="585" customWidth="1"/>
    <col min="11" max="11" width="8.140625" style="585" customWidth="1"/>
    <col min="12" max="12" width="5.42578125" style="585" customWidth="1"/>
    <col min="13" max="13" width="8.140625" style="585" customWidth="1"/>
    <col min="14" max="14" width="5.42578125" style="585" customWidth="1"/>
    <col min="15" max="15" width="2.5703125" style="585" customWidth="1"/>
    <col min="16" max="16" width="1" style="585" customWidth="1"/>
    <col min="17" max="16384" width="9.140625" style="585"/>
  </cols>
  <sheetData>
    <row r="1" spans="1:16" ht="13.5" customHeight="1">
      <c r="A1" s="580"/>
      <c r="B1" s="590"/>
      <c r="C1" s="590"/>
      <c r="D1" s="1216"/>
      <c r="E1" s="590"/>
      <c r="F1" s="590"/>
      <c r="G1" s="590"/>
      <c r="H1" s="590"/>
      <c r="I1" s="597"/>
      <c r="J1" s="1363"/>
      <c r="K1" s="1363"/>
      <c r="L1" s="1363"/>
      <c r="M1" s="1363"/>
      <c r="N1" s="1363"/>
      <c r="O1" s="1363"/>
      <c r="P1" s="580"/>
    </row>
    <row r="2" spans="1:16" ht="6" customHeight="1">
      <c r="A2" s="580"/>
      <c r="B2" s="1215"/>
      <c r="C2" s="655"/>
      <c r="D2" s="655"/>
      <c r="E2" s="655"/>
      <c r="F2" s="655"/>
      <c r="G2" s="655"/>
      <c r="H2" s="655"/>
      <c r="I2" s="655"/>
      <c r="J2" s="655"/>
      <c r="K2" s="655"/>
      <c r="L2" s="655"/>
      <c r="M2" s="655"/>
      <c r="N2" s="655"/>
      <c r="O2" s="655"/>
      <c r="P2" s="580"/>
    </row>
    <row r="3" spans="1:16" ht="13.5" customHeight="1" thickBot="1">
      <c r="A3" s="580"/>
      <c r="B3" s="671"/>
      <c r="C3" s="670"/>
      <c r="D3" s="590"/>
      <c r="E3" s="590"/>
      <c r="F3" s="590"/>
      <c r="G3" s="1214"/>
      <c r="H3" s="590"/>
      <c r="I3" s="590"/>
      <c r="J3" s="590"/>
      <c r="K3" s="590"/>
      <c r="L3" s="590"/>
      <c r="M3" s="1356" t="s">
        <v>75</v>
      </c>
      <c r="N3" s="1356"/>
      <c r="O3" s="590"/>
      <c r="P3" s="580"/>
    </row>
    <row r="4" spans="1:16" s="594" customFormat="1" ht="13.5" customHeight="1" thickBot="1">
      <c r="A4" s="592"/>
      <c r="B4" s="830"/>
      <c r="C4" s="940" t="s">
        <v>198</v>
      </c>
      <c r="D4" s="941"/>
      <c r="E4" s="941"/>
      <c r="F4" s="941"/>
      <c r="G4" s="941"/>
      <c r="H4" s="941"/>
      <c r="I4" s="941"/>
      <c r="J4" s="941"/>
      <c r="K4" s="941"/>
      <c r="L4" s="941"/>
      <c r="M4" s="941"/>
      <c r="N4" s="942"/>
      <c r="O4" s="590"/>
      <c r="P4" s="592"/>
    </row>
    <row r="5" spans="1:16" ht="3.75" customHeight="1">
      <c r="A5" s="580"/>
      <c r="B5" s="693"/>
      <c r="C5" s="1361" t="s">
        <v>175</v>
      </c>
      <c r="D5" s="1362"/>
      <c r="E5" s="831"/>
      <c r="F5" s="831"/>
      <c r="G5" s="831"/>
      <c r="H5" s="831"/>
      <c r="I5" s="831"/>
      <c r="J5" s="831"/>
      <c r="K5" s="670"/>
      <c r="L5" s="831"/>
      <c r="M5" s="831"/>
      <c r="N5" s="831"/>
      <c r="O5" s="590"/>
      <c r="P5" s="580"/>
    </row>
    <row r="6" spans="1:16" ht="13.5" customHeight="1">
      <c r="A6" s="580"/>
      <c r="B6" s="693"/>
      <c r="C6" s="1362"/>
      <c r="D6" s="1362"/>
      <c r="E6" s="1346">
        <v>2012</v>
      </c>
      <c r="F6" s="1346"/>
      <c r="G6" s="1346"/>
      <c r="H6" s="1346"/>
      <c r="I6" s="1346"/>
      <c r="J6" s="1346"/>
      <c r="K6" s="1347">
        <v>2013</v>
      </c>
      <c r="L6" s="1348"/>
      <c r="M6" s="1348"/>
      <c r="N6" s="1348"/>
      <c r="O6" s="590"/>
      <c r="P6" s="580"/>
    </row>
    <row r="7" spans="1:16">
      <c r="A7" s="580"/>
      <c r="B7" s="693"/>
      <c r="C7" s="595"/>
      <c r="D7" s="595"/>
      <c r="E7" s="1345" t="s">
        <v>201</v>
      </c>
      <c r="F7" s="1345"/>
      <c r="G7" s="1345" t="s">
        <v>202</v>
      </c>
      <c r="H7" s="1345"/>
      <c r="I7" s="1345" t="s">
        <v>199</v>
      </c>
      <c r="J7" s="1345"/>
      <c r="K7" s="1357" t="s">
        <v>200</v>
      </c>
      <c r="L7" s="1345"/>
      <c r="M7" s="1345" t="s">
        <v>201</v>
      </c>
      <c r="N7" s="1345"/>
      <c r="O7" s="590"/>
      <c r="P7" s="580"/>
    </row>
    <row r="8" spans="1:16" ht="4.5" customHeight="1">
      <c r="A8" s="580"/>
      <c r="B8" s="693"/>
      <c r="C8" s="595"/>
      <c r="D8" s="595"/>
      <c r="E8" s="595"/>
      <c r="F8" s="595"/>
      <c r="G8" s="595"/>
      <c r="H8" s="595"/>
      <c r="I8" s="595"/>
      <c r="J8" s="595"/>
      <c r="K8" s="595"/>
      <c r="L8" s="595"/>
      <c r="M8" s="595"/>
      <c r="N8" s="595"/>
      <c r="O8" s="590"/>
      <c r="P8" s="580"/>
    </row>
    <row r="9" spans="1:16" s="946" customFormat="1" ht="14.25" customHeight="1">
      <c r="A9" s="943"/>
      <c r="B9" s="992"/>
      <c r="C9" s="1353" t="s">
        <v>2</v>
      </c>
      <c r="D9" s="1353"/>
      <c r="E9" s="1360">
        <v>10600.8</v>
      </c>
      <c r="F9" s="1360"/>
      <c r="G9" s="1360">
        <v>10598</v>
      </c>
      <c r="H9" s="1360"/>
      <c r="I9" s="1360">
        <v>10594.5</v>
      </c>
      <c r="J9" s="1360"/>
      <c r="K9" s="1360">
        <v>10521.4</v>
      </c>
      <c r="L9" s="1360"/>
      <c r="M9" s="1359">
        <v>10505.1</v>
      </c>
      <c r="N9" s="1359"/>
      <c r="O9" s="590"/>
      <c r="P9" s="943"/>
    </row>
    <row r="10" spans="1:16" ht="14.25" customHeight="1">
      <c r="A10" s="580"/>
      <c r="B10" s="671"/>
      <c r="C10" s="134" t="s">
        <v>74</v>
      </c>
      <c r="D10" s="666"/>
      <c r="E10" s="1350">
        <v>5127</v>
      </c>
      <c r="F10" s="1350"/>
      <c r="G10" s="1350">
        <v>5125.3999999999996</v>
      </c>
      <c r="H10" s="1350"/>
      <c r="I10" s="1350">
        <v>5123.1000000000004</v>
      </c>
      <c r="J10" s="1350"/>
      <c r="K10" s="1350">
        <v>5076.3999999999996</v>
      </c>
      <c r="L10" s="1350"/>
      <c r="M10" s="1351">
        <v>5065.8999999999996</v>
      </c>
      <c r="N10" s="1351"/>
      <c r="O10" s="764"/>
      <c r="P10" s="580"/>
    </row>
    <row r="11" spans="1:16" ht="14.25" customHeight="1">
      <c r="A11" s="580"/>
      <c r="B11" s="671"/>
      <c r="C11" s="134" t="s">
        <v>73</v>
      </c>
      <c r="D11" s="666"/>
      <c r="E11" s="1350">
        <v>5473.8</v>
      </c>
      <c r="F11" s="1350"/>
      <c r="G11" s="1350">
        <v>5472.7</v>
      </c>
      <c r="H11" s="1350"/>
      <c r="I11" s="1350">
        <v>5471.4</v>
      </c>
      <c r="J11" s="1350"/>
      <c r="K11" s="1350">
        <v>5445</v>
      </c>
      <c r="L11" s="1350"/>
      <c r="M11" s="1351">
        <v>5439.2</v>
      </c>
      <c r="N11" s="1351"/>
      <c r="O11" s="764"/>
      <c r="P11" s="580"/>
    </row>
    <row r="12" spans="1:16" ht="19.5" customHeight="1">
      <c r="A12" s="580"/>
      <c r="B12" s="671"/>
      <c r="C12" s="134" t="s">
        <v>197</v>
      </c>
      <c r="D12" s="1213"/>
      <c r="E12" s="1350">
        <v>1589.7</v>
      </c>
      <c r="F12" s="1350"/>
      <c r="G12" s="1350">
        <v>1587.1</v>
      </c>
      <c r="H12" s="1350"/>
      <c r="I12" s="1350">
        <v>1584.4</v>
      </c>
      <c r="J12" s="1350"/>
      <c r="K12" s="1350">
        <v>1559.9</v>
      </c>
      <c r="L12" s="1350"/>
      <c r="M12" s="1351">
        <v>1554.2</v>
      </c>
      <c r="N12" s="1351"/>
      <c r="O12" s="764"/>
      <c r="P12" s="580"/>
    </row>
    <row r="13" spans="1:16" ht="14.25" customHeight="1">
      <c r="A13" s="580"/>
      <c r="B13" s="671"/>
      <c r="C13" s="134" t="s">
        <v>176</v>
      </c>
      <c r="D13" s="666"/>
      <c r="E13" s="1350">
        <v>1131</v>
      </c>
      <c r="F13" s="1350"/>
      <c r="G13" s="1350">
        <v>1125.5</v>
      </c>
      <c r="H13" s="1350"/>
      <c r="I13" s="1350">
        <v>1119.9000000000001</v>
      </c>
      <c r="J13" s="1350"/>
      <c r="K13" s="1350">
        <v>1105.8</v>
      </c>
      <c r="L13" s="1350"/>
      <c r="M13" s="1351">
        <v>1098.5</v>
      </c>
      <c r="N13" s="1351"/>
      <c r="O13" s="764"/>
      <c r="P13" s="580"/>
    </row>
    <row r="14" spans="1:16" ht="14.25" customHeight="1">
      <c r="A14" s="580"/>
      <c r="B14" s="671"/>
      <c r="C14" s="134" t="s">
        <v>177</v>
      </c>
      <c r="D14" s="666"/>
      <c r="E14" s="1350">
        <v>3101.3</v>
      </c>
      <c r="F14" s="1350"/>
      <c r="G14" s="1350">
        <v>3092.3</v>
      </c>
      <c r="H14" s="1350"/>
      <c r="I14" s="1350">
        <v>3083.1</v>
      </c>
      <c r="J14" s="1350"/>
      <c r="K14" s="1350">
        <v>3052.7</v>
      </c>
      <c r="L14" s="1350"/>
      <c r="M14" s="1351">
        <v>3039.5</v>
      </c>
      <c r="N14" s="1351"/>
      <c r="O14" s="764"/>
      <c r="P14" s="580"/>
    </row>
    <row r="15" spans="1:16" ht="14.25" customHeight="1">
      <c r="A15" s="580"/>
      <c r="B15" s="671"/>
      <c r="C15" s="134" t="s">
        <v>178</v>
      </c>
      <c r="D15" s="666"/>
      <c r="E15" s="1350">
        <v>4778.8999999999996</v>
      </c>
      <c r="F15" s="1350"/>
      <c r="G15" s="1350">
        <v>4793.2</v>
      </c>
      <c r="H15" s="1350"/>
      <c r="I15" s="1350">
        <v>4807.2</v>
      </c>
      <c r="J15" s="1350"/>
      <c r="K15" s="1350">
        <v>4802.8999999999996</v>
      </c>
      <c r="L15" s="1350"/>
      <c r="M15" s="1351">
        <v>4812.8</v>
      </c>
      <c r="N15" s="1351"/>
      <c r="O15" s="764"/>
      <c r="P15" s="580"/>
    </row>
    <row r="16" spans="1:16" s="946" customFormat="1" ht="19.5" customHeight="1">
      <c r="A16" s="943"/>
      <c r="B16" s="992"/>
      <c r="C16" s="1353" t="s">
        <v>196</v>
      </c>
      <c r="D16" s="1353"/>
      <c r="E16" s="1360">
        <v>5515.2</v>
      </c>
      <c r="F16" s="1360"/>
      <c r="G16" s="1360">
        <v>5527.2</v>
      </c>
      <c r="H16" s="1360"/>
      <c r="I16" s="1360">
        <v>5455</v>
      </c>
      <c r="J16" s="1360"/>
      <c r="K16" s="1360">
        <v>5385.4</v>
      </c>
      <c r="L16" s="1360"/>
      <c r="M16" s="1359">
        <v>5391.6</v>
      </c>
      <c r="N16" s="1359"/>
      <c r="O16" s="1212"/>
      <c r="P16" s="943"/>
    </row>
    <row r="17" spans="1:20" ht="14.25" customHeight="1">
      <c r="A17" s="580"/>
      <c r="B17" s="671"/>
      <c r="C17" s="134" t="s">
        <v>74</v>
      </c>
      <c r="D17" s="666"/>
      <c r="E17" s="1350">
        <v>2909</v>
      </c>
      <c r="F17" s="1350"/>
      <c r="G17" s="1350">
        <v>2920</v>
      </c>
      <c r="H17" s="1350"/>
      <c r="I17" s="1350">
        <v>2873</v>
      </c>
      <c r="J17" s="1350"/>
      <c r="K17" s="1350">
        <v>2831.5</v>
      </c>
      <c r="L17" s="1350"/>
      <c r="M17" s="1351">
        <v>2823.7</v>
      </c>
      <c r="N17" s="1351"/>
      <c r="O17" s="764"/>
      <c r="P17" s="580"/>
    </row>
    <row r="18" spans="1:20" ht="14.25" customHeight="1">
      <c r="A18" s="580"/>
      <c r="B18" s="671"/>
      <c r="C18" s="134" t="s">
        <v>73</v>
      </c>
      <c r="D18" s="666"/>
      <c r="E18" s="1350">
        <v>2606.1</v>
      </c>
      <c r="F18" s="1350"/>
      <c r="G18" s="1350">
        <v>2607.1999999999998</v>
      </c>
      <c r="H18" s="1350"/>
      <c r="I18" s="1350">
        <v>2582</v>
      </c>
      <c r="J18" s="1350"/>
      <c r="K18" s="1350">
        <v>2553.9</v>
      </c>
      <c r="L18" s="1350"/>
      <c r="M18" s="1351">
        <v>2567.9</v>
      </c>
      <c r="N18" s="1351"/>
      <c r="O18" s="764"/>
      <c r="P18" s="580"/>
    </row>
    <row r="19" spans="1:20" ht="19.5" customHeight="1">
      <c r="A19" s="580"/>
      <c r="B19" s="671"/>
      <c r="C19" s="134" t="s">
        <v>176</v>
      </c>
      <c r="D19" s="666"/>
      <c r="E19" s="1350">
        <v>421.3</v>
      </c>
      <c r="F19" s="1350"/>
      <c r="G19" s="1350">
        <v>449.1</v>
      </c>
      <c r="H19" s="1350"/>
      <c r="I19" s="1350">
        <v>412.2</v>
      </c>
      <c r="J19" s="1350"/>
      <c r="K19" s="1350">
        <v>394.3</v>
      </c>
      <c r="L19" s="1350"/>
      <c r="M19" s="1351">
        <v>379.2</v>
      </c>
      <c r="N19" s="1351"/>
      <c r="O19" s="764"/>
      <c r="P19" s="580"/>
    </row>
    <row r="20" spans="1:20" ht="14.25" customHeight="1">
      <c r="A20" s="580"/>
      <c r="B20" s="671"/>
      <c r="C20" s="134" t="s">
        <v>177</v>
      </c>
      <c r="D20" s="666"/>
      <c r="E20" s="1350">
        <v>2818.4</v>
      </c>
      <c r="F20" s="1350"/>
      <c r="G20" s="1350">
        <v>2792.4</v>
      </c>
      <c r="H20" s="1350"/>
      <c r="I20" s="1350">
        <v>2779.6</v>
      </c>
      <c r="J20" s="1350"/>
      <c r="K20" s="1350">
        <v>2740.9</v>
      </c>
      <c r="L20" s="1350"/>
      <c r="M20" s="1351">
        <v>2726.9</v>
      </c>
      <c r="N20" s="1351"/>
      <c r="O20" s="764"/>
      <c r="P20" s="580"/>
    </row>
    <row r="21" spans="1:20" ht="14.25" customHeight="1">
      <c r="A21" s="580"/>
      <c r="B21" s="671"/>
      <c r="C21" s="134" t="s">
        <v>178</v>
      </c>
      <c r="D21" s="666"/>
      <c r="E21" s="1350">
        <v>2275.5</v>
      </c>
      <c r="F21" s="1350"/>
      <c r="G21" s="1350">
        <v>2285.6999999999998</v>
      </c>
      <c r="H21" s="1350"/>
      <c r="I21" s="1350">
        <v>2263.1999999999998</v>
      </c>
      <c r="J21" s="1350"/>
      <c r="K21" s="1350">
        <v>2250.1999999999998</v>
      </c>
      <c r="L21" s="1350"/>
      <c r="M21" s="1351">
        <v>2285.5</v>
      </c>
      <c r="N21" s="1351"/>
      <c r="O21" s="764"/>
      <c r="P21" s="580"/>
    </row>
    <row r="22" spans="1:20" s="947" customFormat="1" ht="19.5" customHeight="1">
      <c r="A22" s="948"/>
      <c r="B22" s="1211"/>
      <c r="C22" s="1353" t="s">
        <v>546</v>
      </c>
      <c r="D22" s="1353"/>
      <c r="E22" s="1358">
        <v>61.2</v>
      </c>
      <c r="F22" s="1358"/>
      <c r="G22" s="1358">
        <v>61.3</v>
      </c>
      <c r="H22" s="1358"/>
      <c r="I22" s="1358">
        <v>60.5</v>
      </c>
      <c r="J22" s="1358"/>
      <c r="K22" s="1358">
        <v>60.1</v>
      </c>
      <c r="L22" s="1358"/>
      <c r="M22" s="1352">
        <v>60.2</v>
      </c>
      <c r="N22" s="1352"/>
      <c r="O22" s="1210"/>
      <c r="P22" s="948"/>
    </row>
    <row r="23" spans="1:20" ht="14.25" customHeight="1">
      <c r="A23" s="580"/>
      <c r="B23" s="671"/>
      <c r="C23" s="134" t="s">
        <v>74</v>
      </c>
      <c r="D23" s="666"/>
      <c r="E23" s="1350">
        <v>67.400000000000006</v>
      </c>
      <c r="F23" s="1350"/>
      <c r="G23" s="1350">
        <v>67.7</v>
      </c>
      <c r="H23" s="1350"/>
      <c r="I23" s="1350">
        <v>66.599999999999994</v>
      </c>
      <c r="J23" s="1350"/>
      <c r="K23" s="1350">
        <v>66.2</v>
      </c>
      <c r="L23" s="1350"/>
      <c r="M23" s="1351">
        <v>66.099999999999994</v>
      </c>
      <c r="N23" s="1351"/>
      <c r="O23" s="764"/>
      <c r="P23" s="580"/>
    </row>
    <row r="24" spans="1:20" ht="14.25" customHeight="1">
      <c r="A24" s="580"/>
      <c r="B24" s="671"/>
      <c r="C24" s="134" t="s">
        <v>73</v>
      </c>
      <c r="D24" s="666"/>
      <c r="E24" s="1350">
        <v>55.5</v>
      </c>
      <c r="F24" s="1350"/>
      <c r="G24" s="1350">
        <v>55.5</v>
      </c>
      <c r="H24" s="1350"/>
      <c r="I24" s="1350">
        <v>55</v>
      </c>
      <c r="J24" s="1350"/>
      <c r="K24" s="1350">
        <v>54.5</v>
      </c>
      <c r="L24" s="1350"/>
      <c r="M24" s="1351">
        <v>54.9</v>
      </c>
      <c r="N24" s="1351"/>
      <c r="O24" s="764"/>
      <c r="P24" s="580"/>
    </row>
    <row r="25" spans="1:20" ht="19.5" customHeight="1">
      <c r="A25" s="580"/>
      <c r="B25" s="671"/>
      <c r="C25" s="134" t="s">
        <v>192</v>
      </c>
      <c r="D25" s="666"/>
      <c r="E25" s="1350">
        <v>74.099999999999994</v>
      </c>
      <c r="F25" s="1350"/>
      <c r="G25" s="1350">
        <v>74.3</v>
      </c>
      <c r="H25" s="1350"/>
      <c r="I25" s="1350">
        <v>73.599999999999994</v>
      </c>
      <c r="J25" s="1350"/>
      <c r="K25" s="1350">
        <v>73.3</v>
      </c>
      <c r="L25" s="1350"/>
      <c r="M25" s="1351">
        <v>73.5</v>
      </c>
      <c r="N25" s="1351"/>
      <c r="O25" s="764"/>
      <c r="P25" s="580"/>
    </row>
    <row r="26" spans="1:20" ht="14.25" customHeight="1">
      <c r="A26" s="580"/>
      <c r="B26" s="671"/>
      <c r="C26" s="134" t="s">
        <v>176</v>
      </c>
      <c r="D26" s="666"/>
      <c r="E26" s="1350">
        <v>37.200000000000003</v>
      </c>
      <c r="F26" s="1350"/>
      <c r="G26" s="1350">
        <v>39.9</v>
      </c>
      <c r="H26" s="1350"/>
      <c r="I26" s="1350">
        <v>36.799999999999997</v>
      </c>
      <c r="J26" s="1350"/>
      <c r="K26" s="1350">
        <v>35.700000000000003</v>
      </c>
      <c r="L26" s="1350"/>
      <c r="M26" s="1351">
        <v>34.5</v>
      </c>
      <c r="N26" s="1351"/>
      <c r="O26" s="764"/>
      <c r="P26" s="580"/>
    </row>
    <row r="27" spans="1:20" ht="14.25" customHeight="1">
      <c r="A27" s="580"/>
      <c r="B27" s="671"/>
      <c r="C27" s="134" t="s">
        <v>177</v>
      </c>
      <c r="D27" s="590"/>
      <c r="E27" s="1342">
        <v>90.9</v>
      </c>
      <c r="F27" s="1342"/>
      <c r="G27" s="1342">
        <v>90.3</v>
      </c>
      <c r="H27" s="1342"/>
      <c r="I27" s="1342">
        <v>90.2</v>
      </c>
      <c r="J27" s="1342"/>
      <c r="K27" s="1342">
        <v>89.8</v>
      </c>
      <c r="L27" s="1342"/>
      <c r="M27" s="1341">
        <v>89.7</v>
      </c>
      <c r="N27" s="1341"/>
      <c r="O27" s="764"/>
      <c r="P27" s="580"/>
    </row>
    <row r="28" spans="1:20" ht="14.25" customHeight="1">
      <c r="A28" s="580"/>
      <c r="B28" s="671"/>
      <c r="C28" s="134" t="s">
        <v>178</v>
      </c>
      <c r="D28" s="590"/>
      <c r="E28" s="1342">
        <v>47.6</v>
      </c>
      <c r="F28" s="1342"/>
      <c r="G28" s="1342">
        <v>47.7</v>
      </c>
      <c r="H28" s="1342"/>
      <c r="I28" s="1342">
        <v>47.1</v>
      </c>
      <c r="J28" s="1342"/>
      <c r="K28" s="1342">
        <v>46.9</v>
      </c>
      <c r="L28" s="1342"/>
      <c r="M28" s="1341">
        <v>47.5</v>
      </c>
      <c r="N28" s="1341"/>
      <c r="O28" s="764"/>
      <c r="P28" s="580"/>
    </row>
    <row r="29" spans="1:20" ht="13.5" customHeight="1">
      <c r="A29" s="580"/>
      <c r="B29" s="671"/>
      <c r="C29" s="133" t="s">
        <v>195</v>
      </c>
      <c r="D29" s="590"/>
      <c r="E29" s="132"/>
      <c r="F29" s="132"/>
      <c r="G29" s="132"/>
      <c r="H29" s="132"/>
      <c r="I29" s="132"/>
      <c r="J29" s="132"/>
      <c r="K29" s="132"/>
      <c r="L29" s="132"/>
      <c r="M29" s="132"/>
      <c r="N29" s="132"/>
      <c r="O29" s="764"/>
      <c r="P29" s="580"/>
    </row>
    <row r="30" spans="1:20" ht="10.5" customHeight="1" thickBot="1">
      <c r="A30" s="580"/>
      <c r="B30" s="671"/>
      <c r="C30" s="1209"/>
      <c r="D30" s="764"/>
      <c r="E30" s="764"/>
      <c r="F30" s="764"/>
      <c r="G30" s="764"/>
      <c r="H30" s="764"/>
      <c r="I30" s="764"/>
      <c r="J30" s="764"/>
      <c r="K30" s="764"/>
      <c r="L30" s="764"/>
      <c r="M30" s="1356"/>
      <c r="N30" s="1356"/>
      <c r="O30" s="764"/>
      <c r="P30" s="580"/>
      <c r="Q30" s="1208"/>
      <c r="R30" s="1208"/>
      <c r="S30" s="1208"/>
      <c r="T30" s="1208"/>
    </row>
    <row r="31" spans="1:20" s="594" customFormat="1" ht="13.5" customHeight="1" thickBot="1">
      <c r="A31" s="592"/>
      <c r="B31" s="830"/>
      <c r="C31" s="940" t="s">
        <v>545</v>
      </c>
      <c r="D31" s="941"/>
      <c r="E31" s="941"/>
      <c r="F31" s="941"/>
      <c r="G31" s="941"/>
      <c r="H31" s="941"/>
      <c r="I31" s="941"/>
      <c r="J31" s="941"/>
      <c r="K31" s="941"/>
      <c r="L31" s="941"/>
      <c r="M31" s="941"/>
      <c r="N31" s="942"/>
      <c r="O31" s="764"/>
      <c r="P31" s="592"/>
      <c r="Q31" s="1208"/>
      <c r="R31" s="1208"/>
      <c r="S31" s="1208"/>
      <c r="T31" s="1208"/>
    </row>
    <row r="32" spans="1:20" ht="6" customHeight="1">
      <c r="A32" s="580"/>
      <c r="B32" s="671"/>
      <c r="C32" s="1343" t="s">
        <v>179</v>
      </c>
      <c r="D32" s="1344"/>
      <c r="E32" s="619"/>
      <c r="F32" s="619"/>
      <c r="G32" s="619"/>
      <c r="H32" s="619"/>
      <c r="I32" s="619"/>
      <c r="J32" s="619"/>
      <c r="K32" s="590"/>
      <c r="L32" s="831"/>
      <c r="M32" s="831"/>
      <c r="N32" s="831"/>
      <c r="O32" s="764"/>
      <c r="P32" s="580"/>
    </row>
    <row r="33" spans="1:16" ht="13.5" customHeight="1">
      <c r="A33" s="580"/>
      <c r="B33" s="693"/>
      <c r="C33" s="1344"/>
      <c r="D33" s="1344"/>
      <c r="E33" s="1346">
        <v>2012</v>
      </c>
      <c r="F33" s="1346"/>
      <c r="G33" s="1346"/>
      <c r="H33" s="1346"/>
      <c r="I33" s="1346"/>
      <c r="J33" s="1346"/>
      <c r="K33" s="1347">
        <v>2013</v>
      </c>
      <c r="L33" s="1348"/>
      <c r="M33" s="1348"/>
      <c r="N33" s="1348"/>
      <c r="O33" s="590"/>
      <c r="P33" s="580"/>
    </row>
    <row r="34" spans="1:16" ht="12.75" customHeight="1">
      <c r="A34" s="580"/>
      <c r="B34" s="671"/>
      <c r="C34" s="595"/>
      <c r="D34" s="595"/>
      <c r="E34" s="1345" t="str">
        <f>+E7</f>
        <v>2.º trimestre</v>
      </c>
      <c r="F34" s="1345"/>
      <c r="G34" s="1345" t="str">
        <f>+G7</f>
        <v>3.º trimestre</v>
      </c>
      <c r="H34" s="1345"/>
      <c r="I34" s="1345" t="str">
        <f>+I7</f>
        <v>4.º trimestre</v>
      </c>
      <c r="J34" s="1345"/>
      <c r="K34" s="1357" t="str">
        <f>+K7</f>
        <v>1.º trimestre</v>
      </c>
      <c r="L34" s="1345"/>
      <c r="M34" s="1345" t="str">
        <f>+M7</f>
        <v>2.º trimestre</v>
      </c>
      <c r="N34" s="1345"/>
      <c r="O34" s="1196"/>
      <c r="P34" s="580"/>
    </row>
    <row r="35" spans="1:16" ht="12.75" customHeight="1">
      <c r="A35" s="580"/>
      <c r="B35" s="671"/>
      <c r="C35" s="595"/>
      <c r="D35" s="595"/>
      <c r="E35" s="1183" t="s">
        <v>180</v>
      </c>
      <c r="F35" s="1183" t="s">
        <v>115</v>
      </c>
      <c r="G35" s="1183" t="s">
        <v>180</v>
      </c>
      <c r="H35" s="1183" t="s">
        <v>115</v>
      </c>
      <c r="I35" s="1205" t="s">
        <v>180</v>
      </c>
      <c r="J35" s="1205" t="s">
        <v>115</v>
      </c>
      <c r="K35" s="1206" t="s">
        <v>180</v>
      </c>
      <c r="L35" s="1205" t="s">
        <v>115</v>
      </c>
      <c r="M35" s="1205" t="s">
        <v>180</v>
      </c>
      <c r="N35" s="1205" t="s">
        <v>115</v>
      </c>
      <c r="O35" s="1196"/>
      <c r="P35" s="580"/>
    </row>
    <row r="36" spans="1:16" ht="18" customHeight="1">
      <c r="A36" s="580"/>
      <c r="B36" s="671"/>
      <c r="C36" s="1353" t="s">
        <v>2</v>
      </c>
      <c r="D36" s="1353"/>
      <c r="E36" s="1204">
        <v>9011.1</v>
      </c>
      <c r="F36" s="1204">
        <v>100</v>
      </c>
      <c r="G36" s="1204">
        <v>9011</v>
      </c>
      <c r="H36" s="1204">
        <v>100</v>
      </c>
      <c r="I36" s="1204">
        <v>9010.1</v>
      </c>
      <c r="J36" s="1204">
        <v>100</v>
      </c>
      <c r="K36" s="1204">
        <v>8961.5</v>
      </c>
      <c r="L36" s="1204">
        <v>100</v>
      </c>
      <c r="M36" s="1267">
        <v>8950.9</v>
      </c>
      <c r="N36" s="1267">
        <f>+M36/M$36*100</f>
        <v>100</v>
      </c>
      <c r="O36" s="1196"/>
      <c r="P36" s="580"/>
    </row>
    <row r="37" spans="1:16" ht="13.5" customHeight="1">
      <c r="A37" s="580"/>
      <c r="B37" s="671"/>
      <c r="C37" s="993"/>
      <c r="D37" s="244" t="s">
        <v>74</v>
      </c>
      <c r="E37" s="1203">
        <v>4314.8</v>
      </c>
      <c r="F37" s="1203">
        <v>47.883823872019882</v>
      </c>
      <c r="G37" s="1203">
        <v>4314.8999999999996</v>
      </c>
      <c r="H37" s="1203">
        <v>47.883166317097803</v>
      </c>
      <c r="I37" s="1203">
        <v>4314.3999999999996</v>
      </c>
      <c r="J37" s="1203">
        <v>47.884041242605512</v>
      </c>
      <c r="K37" s="1203">
        <v>4279.1000000000004</v>
      </c>
      <c r="L37" s="1203">
        <v>47.749818668749654</v>
      </c>
      <c r="M37" s="1268">
        <v>4271.8999999999996</v>
      </c>
      <c r="N37" s="1268">
        <f>+M37/M36*100</f>
        <v>47.725927001754009</v>
      </c>
      <c r="O37" s="1196"/>
      <c r="P37" s="580"/>
    </row>
    <row r="38" spans="1:16" ht="13.5" customHeight="1">
      <c r="A38" s="580"/>
      <c r="B38" s="671"/>
      <c r="C38" s="244"/>
      <c r="D38" s="244" t="s">
        <v>73</v>
      </c>
      <c r="E38" s="1203">
        <v>4696.3</v>
      </c>
      <c r="F38" s="1203">
        <v>52.117285525688104</v>
      </c>
      <c r="G38" s="1203">
        <v>4696</v>
      </c>
      <c r="H38" s="1203">
        <v>52.116833682902197</v>
      </c>
      <c r="I38" s="1203">
        <v>4695.7</v>
      </c>
      <c r="J38" s="1203">
        <v>52.115958757394473</v>
      </c>
      <c r="K38" s="1203">
        <v>4682.3</v>
      </c>
      <c r="L38" s="1203">
        <v>52.249065446632827</v>
      </c>
      <c r="M38" s="1268">
        <v>4679</v>
      </c>
      <c r="N38" s="1268">
        <f>+M38/M36*100</f>
        <v>52.274072998245991</v>
      </c>
      <c r="O38" s="1196"/>
      <c r="P38" s="580"/>
    </row>
    <row r="39" spans="1:16" s="1194" customFormat="1" ht="19.5" customHeight="1">
      <c r="A39" s="1195"/>
      <c r="B39" s="1202"/>
      <c r="C39" s="288" t="s">
        <v>544</v>
      </c>
      <c r="D39" s="244"/>
      <c r="E39" s="1201">
        <v>883.9</v>
      </c>
      <c r="F39" s="1201">
        <v>9.8780771918925225</v>
      </c>
      <c r="G39" s="1201">
        <v>893.8</v>
      </c>
      <c r="H39" s="1201">
        <v>9.8090133280065697</v>
      </c>
      <c r="I39" s="1201">
        <v>889.1</v>
      </c>
      <c r="J39" s="1201">
        <v>9.8678150076025783</v>
      </c>
      <c r="K39" s="1201">
        <v>849.6</v>
      </c>
      <c r="L39" s="1201">
        <v>9.4805557105395302</v>
      </c>
      <c r="M39" s="1269">
        <v>834.8</v>
      </c>
      <c r="N39" s="1269">
        <f>+M39/M$36*100</f>
        <v>9.3264364477315134</v>
      </c>
      <c r="O39" s="1196"/>
      <c r="P39" s="1195"/>
    </row>
    <row r="40" spans="1:16" s="1002" customFormat="1" ht="13.5" customHeight="1">
      <c r="A40" s="1198"/>
      <c r="B40" s="1200"/>
      <c r="C40" s="128"/>
      <c r="D40" s="129" t="s">
        <v>74</v>
      </c>
      <c r="E40" s="1199">
        <v>265.39999999999998</v>
      </c>
      <c r="F40" s="1199">
        <v>30.110062893081764</v>
      </c>
      <c r="G40" s="1199">
        <v>265</v>
      </c>
      <c r="H40" s="1199">
        <v>30.026021043104421</v>
      </c>
      <c r="I40" s="1199">
        <v>259.39999999999998</v>
      </c>
      <c r="J40" s="1199">
        <v>29.175570801934537</v>
      </c>
      <c r="K40" s="1199">
        <v>245.9</v>
      </c>
      <c r="L40" s="1199">
        <v>28.94303201506591</v>
      </c>
      <c r="M40" s="1270">
        <v>248</v>
      </c>
      <c r="N40" s="1270">
        <f>+M40/M39*100</f>
        <v>29.707714422616199</v>
      </c>
      <c r="O40" s="764"/>
      <c r="P40" s="1198"/>
    </row>
    <row r="41" spans="1:16" s="1002" customFormat="1" ht="13.5" customHeight="1">
      <c r="A41" s="1198"/>
      <c r="B41" s="1200"/>
      <c r="C41" s="128"/>
      <c r="D41" s="129" t="s">
        <v>73</v>
      </c>
      <c r="E41" s="1199">
        <v>618.5</v>
      </c>
      <c r="F41" s="1199">
        <v>69.889937106918225</v>
      </c>
      <c r="G41" s="1199">
        <v>628.79999999999995</v>
      </c>
      <c r="H41" s="1199">
        <v>69.973978956895579</v>
      </c>
      <c r="I41" s="1199">
        <v>629.70000000000005</v>
      </c>
      <c r="J41" s="1199">
        <v>70.824429198065459</v>
      </c>
      <c r="K41" s="1199">
        <v>603.70000000000005</v>
      </c>
      <c r="L41" s="1199">
        <v>71.05696798493409</v>
      </c>
      <c r="M41" s="1270">
        <v>586.9</v>
      </c>
      <c r="N41" s="1270">
        <f>+M41/M39*100</f>
        <v>70.304264494489701</v>
      </c>
      <c r="O41" s="764"/>
      <c r="P41" s="1198"/>
    </row>
    <row r="42" spans="1:16" s="1194" customFormat="1" ht="19.5" customHeight="1">
      <c r="A42" s="1195"/>
      <c r="B42" s="1202"/>
      <c r="C42" s="288" t="s">
        <v>543</v>
      </c>
      <c r="D42" s="244"/>
      <c r="E42" s="1201">
        <v>2287.1999999999998</v>
      </c>
      <c r="F42" s="1201">
        <v>25.143389653756977</v>
      </c>
      <c r="G42" s="1201">
        <v>2236.8000000000002</v>
      </c>
      <c r="H42" s="1201">
        <v>25.382028831108293</v>
      </c>
      <c r="I42" s="1201">
        <v>2188.6999999999998</v>
      </c>
      <c r="J42" s="1201">
        <v>24.291628283814827</v>
      </c>
      <c r="K42" s="1201">
        <v>2197.1999999999998</v>
      </c>
      <c r="L42" s="1201">
        <v>24.518216816381184</v>
      </c>
      <c r="M42" s="1269">
        <v>2184.4</v>
      </c>
      <c r="N42" s="1269">
        <f>+M42/M$36*100</f>
        <v>24.404249851970196</v>
      </c>
      <c r="O42" s="1196"/>
      <c r="P42" s="1195"/>
    </row>
    <row r="43" spans="1:16" s="1002" customFormat="1" ht="13.5" customHeight="1">
      <c r="A43" s="1198"/>
      <c r="B43" s="1200"/>
      <c r="C43" s="128"/>
      <c r="D43" s="129" t="s">
        <v>74</v>
      </c>
      <c r="E43" s="1199">
        <v>1134</v>
      </c>
      <c r="F43" s="1199">
        <v>49.977938581009532</v>
      </c>
      <c r="G43" s="1199">
        <v>1111.2</v>
      </c>
      <c r="H43" s="1199">
        <v>49.580272822665272</v>
      </c>
      <c r="I43" s="1199">
        <v>1088.3</v>
      </c>
      <c r="J43" s="1199">
        <v>49.723580207429066</v>
      </c>
      <c r="K43" s="1199">
        <v>1075.5</v>
      </c>
      <c r="L43" s="1199">
        <v>48.948661933369749</v>
      </c>
      <c r="M43" s="1270">
        <v>1053.8</v>
      </c>
      <c r="N43" s="1270">
        <f>+M43/M42*100</f>
        <v>48.242080205090637</v>
      </c>
      <c r="O43" s="764"/>
      <c r="P43" s="1198"/>
    </row>
    <row r="44" spans="1:16" s="1002" customFormat="1" ht="13.5" customHeight="1">
      <c r="A44" s="1198"/>
      <c r="B44" s="1200"/>
      <c r="C44" s="128"/>
      <c r="D44" s="129" t="s">
        <v>73</v>
      </c>
      <c r="E44" s="1199">
        <v>1153.2</v>
      </c>
      <c r="F44" s="1199">
        <v>50.022061418990468</v>
      </c>
      <c r="G44" s="1199">
        <v>1125.5999999999999</v>
      </c>
      <c r="H44" s="1199">
        <v>50.419727177334735</v>
      </c>
      <c r="I44" s="1199">
        <v>1100.4000000000001</v>
      </c>
      <c r="J44" s="1199">
        <v>50.276419792570934</v>
      </c>
      <c r="K44" s="1199">
        <v>1121.7</v>
      </c>
      <c r="L44" s="1199">
        <v>51.051338066630258</v>
      </c>
      <c r="M44" s="1270">
        <v>1130.5999999999999</v>
      </c>
      <c r="N44" s="1270">
        <f>+M44/M42*100</f>
        <v>51.757919794909348</v>
      </c>
      <c r="O44" s="764"/>
      <c r="P44" s="1198"/>
    </row>
    <row r="45" spans="1:16" s="1194" customFormat="1" ht="19.5" customHeight="1">
      <c r="A45" s="1195"/>
      <c r="B45" s="1202"/>
      <c r="C45" s="288" t="s">
        <v>542</v>
      </c>
      <c r="D45" s="244"/>
      <c r="E45" s="1201">
        <v>1143.5</v>
      </c>
      <c r="F45" s="1201">
        <v>12.803558947847213</v>
      </c>
      <c r="G45" s="1201">
        <v>1106.3</v>
      </c>
      <c r="H45" s="1201">
        <v>12.689904673125369</v>
      </c>
      <c r="I45" s="1201">
        <v>1091.3</v>
      </c>
      <c r="J45" s="1201">
        <v>12.111963241251484</v>
      </c>
      <c r="K45" s="1201">
        <v>1107.3</v>
      </c>
      <c r="L45" s="1201">
        <v>12.356190369915749</v>
      </c>
      <c r="M45" s="1269">
        <v>1114.5999999999999</v>
      </c>
      <c r="N45" s="1269">
        <f>+M45/M$36*100</f>
        <v>12.452379090370801</v>
      </c>
      <c r="O45" s="1196"/>
      <c r="P45" s="1195"/>
    </row>
    <row r="46" spans="1:16" s="1002" customFormat="1" ht="13.5" customHeight="1">
      <c r="A46" s="1198"/>
      <c r="B46" s="1200"/>
      <c r="C46" s="128"/>
      <c r="D46" s="129" t="s">
        <v>74</v>
      </c>
      <c r="E46" s="1199">
        <v>657.3</v>
      </c>
      <c r="F46" s="1199">
        <v>57.785287236807903</v>
      </c>
      <c r="G46" s="1199">
        <v>640.29999999999995</v>
      </c>
      <c r="H46" s="1199">
        <v>57.481416703104507</v>
      </c>
      <c r="I46" s="1199">
        <v>635.9</v>
      </c>
      <c r="J46" s="1199">
        <v>58.269953266746086</v>
      </c>
      <c r="K46" s="1199">
        <v>636.20000000000005</v>
      </c>
      <c r="L46" s="1199">
        <v>57.455070893163565</v>
      </c>
      <c r="M46" s="1270">
        <v>639.5</v>
      </c>
      <c r="N46" s="1270">
        <f>+M46/M45*100</f>
        <v>57.374842993001977</v>
      </c>
      <c r="O46" s="764"/>
      <c r="P46" s="1198"/>
    </row>
    <row r="47" spans="1:16" s="1002" customFormat="1" ht="13.5" customHeight="1">
      <c r="A47" s="1198"/>
      <c r="B47" s="1200"/>
      <c r="C47" s="128"/>
      <c r="D47" s="129" t="s">
        <v>73</v>
      </c>
      <c r="E47" s="1199">
        <v>486.3</v>
      </c>
      <c r="F47" s="1199">
        <v>42.214712763192104</v>
      </c>
      <c r="G47" s="1199">
        <v>466</v>
      </c>
      <c r="H47" s="1199">
        <v>42.527328377787491</v>
      </c>
      <c r="I47" s="1199">
        <v>455.4</v>
      </c>
      <c r="J47" s="1199">
        <v>41.730046733253914</v>
      </c>
      <c r="K47" s="1199">
        <v>471.1</v>
      </c>
      <c r="L47" s="1199">
        <v>42.544929106836456</v>
      </c>
      <c r="M47" s="1270">
        <v>475.1</v>
      </c>
      <c r="N47" s="1270">
        <f>+M47/M45*100</f>
        <v>42.62515700699803</v>
      </c>
      <c r="O47" s="764"/>
      <c r="P47" s="1198"/>
    </row>
    <row r="48" spans="1:16" s="1194" customFormat="1" ht="19.5" customHeight="1">
      <c r="A48" s="1195"/>
      <c r="B48" s="1202"/>
      <c r="C48" s="288" t="s">
        <v>541</v>
      </c>
      <c r="D48" s="244"/>
      <c r="E48" s="1201">
        <v>1834.2</v>
      </c>
      <c r="F48" s="1201">
        <v>20.453965542107191</v>
      </c>
      <c r="G48" s="1201">
        <v>1841.4</v>
      </c>
      <c r="H48" s="1201">
        <v>20.354895628724574</v>
      </c>
      <c r="I48" s="1201">
        <v>1870.3</v>
      </c>
      <c r="J48" s="1201">
        <v>20.757816228454733</v>
      </c>
      <c r="K48" s="1201">
        <v>1849.9</v>
      </c>
      <c r="L48" s="1201">
        <v>20.642749539697597</v>
      </c>
      <c r="M48" s="1269">
        <v>1862.7</v>
      </c>
      <c r="N48" s="1269">
        <f>+M48/M$36*100</f>
        <v>20.81019785719872</v>
      </c>
      <c r="O48" s="1196"/>
      <c r="P48" s="1195"/>
    </row>
    <row r="49" spans="1:16" s="1002" customFormat="1" ht="13.5" customHeight="1">
      <c r="A49" s="1198"/>
      <c r="B49" s="1200"/>
      <c r="C49" s="128"/>
      <c r="D49" s="129" t="s">
        <v>74</v>
      </c>
      <c r="E49" s="1199">
        <v>963.7</v>
      </c>
      <c r="F49" s="1199">
        <v>51.846829744535441</v>
      </c>
      <c r="G49" s="1199">
        <v>974.4</v>
      </c>
      <c r="H49" s="1199">
        <v>52.540617162795769</v>
      </c>
      <c r="I49" s="1199">
        <v>1004.6</v>
      </c>
      <c r="J49" s="1199">
        <v>53.713308025450466</v>
      </c>
      <c r="K49" s="1199">
        <v>994.2</v>
      </c>
      <c r="L49" s="1199">
        <v>53.743445591653604</v>
      </c>
      <c r="M49" s="1270">
        <v>1004.8</v>
      </c>
      <c r="N49" s="1270">
        <f>+M49/M48*100</f>
        <v>53.943200730122932</v>
      </c>
      <c r="O49" s="764"/>
      <c r="P49" s="1198"/>
    </row>
    <row r="50" spans="1:16" s="1002" customFormat="1" ht="13.5" customHeight="1">
      <c r="A50" s="1198"/>
      <c r="B50" s="1200"/>
      <c r="C50" s="128"/>
      <c r="D50" s="129" t="s">
        <v>73</v>
      </c>
      <c r="E50" s="1199">
        <v>870.5</v>
      </c>
      <c r="F50" s="1199">
        <v>48.153170255464552</v>
      </c>
      <c r="G50" s="1199">
        <v>866.9</v>
      </c>
      <c r="H50" s="1199">
        <v>47.459382837204231</v>
      </c>
      <c r="I50" s="1199">
        <v>865.7</v>
      </c>
      <c r="J50" s="1199">
        <v>46.286691974549541</v>
      </c>
      <c r="K50" s="1199">
        <v>855.7</v>
      </c>
      <c r="L50" s="1199">
        <v>46.256554408346396</v>
      </c>
      <c r="M50" s="1270">
        <v>857.8</v>
      </c>
      <c r="N50" s="1270">
        <f>+M50/M48*100</f>
        <v>46.051430718848977</v>
      </c>
      <c r="O50" s="764"/>
      <c r="P50" s="1198"/>
    </row>
    <row r="51" spans="1:16" s="1194" customFormat="1" ht="19.5" customHeight="1">
      <c r="A51" s="1195"/>
      <c r="B51" s="1202"/>
      <c r="C51" s="288" t="s">
        <v>540</v>
      </c>
      <c r="D51" s="244"/>
      <c r="E51" s="1201">
        <v>1575.5</v>
      </c>
      <c r="F51" s="1201">
        <v>17.752582123165332</v>
      </c>
      <c r="G51" s="1201">
        <v>1614.8</v>
      </c>
      <c r="H51" s="1201">
        <v>17.483991965464813</v>
      </c>
      <c r="I51" s="1201">
        <v>1624</v>
      </c>
      <c r="J51" s="1201">
        <v>18.024217267288929</v>
      </c>
      <c r="K51" s="1201">
        <v>1644</v>
      </c>
      <c r="L51" s="1201">
        <v>18.345143112202198</v>
      </c>
      <c r="M51" s="1269">
        <v>1654</v>
      </c>
      <c r="N51" s="1269">
        <f>+M51/M$36*100</f>
        <v>18.478588745265839</v>
      </c>
      <c r="O51" s="1196"/>
      <c r="P51" s="1195"/>
    </row>
    <row r="52" spans="1:16" s="1002" customFormat="1" ht="13.5" customHeight="1">
      <c r="A52" s="1198"/>
      <c r="B52" s="1200"/>
      <c r="C52" s="128"/>
      <c r="D52" s="129" t="s">
        <v>74</v>
      </c>
      <c r="E52" s="1199">
        <v>752.5</v>
      </c>
      <c r="F52" s="1199">
        <v>47.650293713285841</v>
      </c>
      <c r="G52" s="1199">
        <v>778.2</v>
      </c>
      <c r="H52" s="1199">
        <v>47.762615042843542</v>
      </c>
      <c r="I52" s="1199">
        <v>776.6</v>
      </c>
      <c r="J52" s="1199">
        <v>47.820197044334975</v>
      </c>
      <c r="K52" s="1199">
        <v>804.1</v>
      </c>
      <c r="L52" s="1199">
        <v>48.911192214111928</v>
      </c>
      <c r="M52" s="1270">
        <v>809</v>
      </c>
      <c r="N52" s="1270">
        <f>+M52/M51*100</f>
        <v>48.911729141475213</v>
      </c>
      <c r="O52" s="764"/>
      <c r="P52" s="1198"/>
    </row>
    <row r="53" spans="1:16" s="1002" customFormat="1" ht="13.5" customHeight="1">
      <c r="A53" s="1198"/>
      <c r="B53" s="1200"/>
      <c r="C53" s="128"/>
      <c r="D53" s="129" t="s">
        <v>73</v>
      </c>
      <c r="E53" s="1199">
        <v>823</v>
      </c>
      <c r="F53" s="1199">
        <v>52.343457067866517</v>
      </c>
      <c r="G53" s="1199">
        <v>836.5</v>
      </c>
      <c r="H53" s="1199">
        <v>52.237384957156465</v>
      </c>
      <c r="I53" s="1199">
        <v>847.4</v>
      </c>
      <c r="J53" s="1199">
        <v>52.179802955665025</v>
      </c>
      <c r="K53" s="1199">
        <v>839.8</v>
      </c>
      <c r="L53" s="1199">
        <v>51.082725060827251</v>
      </c>
      <c r="M53" s="1270">
        <v>844.9</v>
      </c>
      <c r="N53" s="1270">
        <f>+M53/M51*100</f>
        <v>51.08222490931076</v>
      </c>
      <c r="O53" s="764"/>
      <c r="P53" s="1198"/>
    </row>
    <row r="54" spans="1:16" s="1194" customFormat="1" ht="19.5" customHeight="1">
      <c r="A54" s="1195"/>
      <c r="B54" s="1202"/>
      <c r="C54" s="288" t="s">
        <v>539</v>
      </c>
      <c r="D54" s="244"/>
      <c r="E54" s="1201">
        <v>1286.8</v>
      </c>
      <c r="F54" s="1201">
        <v>13.969535938938751</v>
      </c>
      <c r="G54" s="1201">
        <v>1317.9</v>
      </c>
      <c r="H54" s="1201">
        <v>14.280165573570372</v>
      </c>
      <c r="I54" s="1201">
        <v>1346.7</v>
      </c>
      <c r="J54" s="1201">
        <v>14.946559971587442</v>
      </c>
      <c r="K54" s="1201">
        <v>1313.5</v>
      </c>
      <c r="L54" s="1201">
        <v>14.65714445126374</v>
      </c>
      <c r="M54" s="1269">
        <v>1300.5</v>
      </c>
      <c r="N54" s="1269">
        <f>+M54/M$36*100</f>
        <v>14.529265213553943</v>
      </c>
      <c r="O54" s="1196"/>
      <c r="P54" s="1195"/>
    </row>
    <row r="55" spans="1:16" s="1002" customFormat="1" ht="13.5" customHeight="1">
      <c r="A55" s="1198"/>
      <c r="B55" s="1200"/>
      <c r="C55" s="128"/>
      <c r="D55" s="129" t="s">
        <v>74</v>
      </c>
      <c r="E55" s="1199">
        <v>542</v>
      </c>
      <c r="F55" s="1199">
        <v>42.090216010165179</v>
      </c>
      <c r="G55" s="1199">
        <v>545.70000000000005</v>
      </c>
      <c r="H55" s="1199">
        <v>42.119987566055336</v>
      </c>
      <c r="I55" s="1199">
        <v>549.70000000000005</v>
      </c>
      <c r="J55" s="1199">
        <v>40.81829657681741</v>
      </c>
      <c r="K55" s="1199">
        <v>523.20000000000005</v>
      </c>
      <c r="L55" s="1199">
        <v>39.832508564902938</v>
      </c>
      <c r="M55" s="1270">
        <v>516.70000000000005</v>
      </c>
      <c r="N55" s="1270">
        <f>+M55/M54*100</f>
        <v>39.730872741253371</v>
      </c>
      <c r="O55" s="764"/>
      <c r="P55" s="1198"/>
    </row>
    <row r="56" spans="1:16" s="1002" customFormat="1" ht="13.5" customHeight="1">
      <c r="A56" s="1198"/>
      <c r="B56" s="1200"/>
      <c r="C56" s="128"/>
      <c r="D56" s="129" t="s">
        <v>73</v>
      </c>
      <c r="E56" s="1199">
        <v>744.8</v>
      </c>
      <c r="F56" s="1199">
        <v>57.909783989834821</v>
      </c>
      <c r="G56" s="1199">
        <v>772.2</v>
      </c>
      <c r="H56" s="1199">
        <v>57.880012433944671</v>
      </c>
      <c r="I56" s="1199">
        <v>797.1</v>
      </c>
      <c r="J56" s="1199">
        <v>59.189128981955896</v>
      </c>
      <c r="K56" s="1199">
        <v>790.2</v>
      </c>
      <c r="L56" s="1199">
        <v>60.159878188047209</v>
      </c>
      <c r="M56" s="1270">
        <v>783.8</v>
      </c>
      <c r="N56" s="1270">
        <f>+M56/M54*100</f>
        <v>60.269127258746636</v>
      </c>
      <c r="O56" s="764"/>
      <c r="P56" s="1198"/>
    </row>
    <row r="57" spans="1:16" s="1194" customFormat="1" ht="15.75" customHeight="1">
      <c r="A57" s="1195"/>
      <c r="B57" s="1193"/>
      <c r="C57" s="1197"/>
      <c r="D57" s="1197"/>
      <c r="E57" s="1197"/>
      <c r="F57" s="1197"/>
      <c r="G57" s="1197"/>
      <c r="H57" s="1197"/>
      <c r="I57" s="1197"/>
      <c r="J57" s="1197"/>
      <c r="K57" s="1197"/>
      <c r="L57" s="1197"/>
      <c r="M57" s="1197"/>
      <c r="N57" s="1197"/>
      <c r="O57" s="1196"/>
      <c r="P57" s="1195"/>
    </row>
    <row r="58" spans="1:16" ht="11.25" customHeight="1">
      <c r="A58" s="580"/>
      <c r="B58" s="1193"/>
      <c r="C58" s="677" t="s">
        <v>181</v>
      </c>
      <c r="D58" s="595"/>
      <c r="E58" s="670"/>
      <c r="F58" s="954" t="s">
        <v>92</v>
      </c>
      <c r="G58" s="834"/>
      <c r="H58" s="834"/>
      <c r="I58" s="723"/>
      <c r="J58" s="834"/>
      <c r="K58" s="834"/>
      <c r="L58" s="834"/>
      <c r="M58" s="834"/>
      <c r="N58" s="834"/>
      <c r="O58" s="764"/>
      <c r="P58" s="580"/>
    </row>
    <row r="59" spans="1:16">
      <c r="A59" s="580"/>
      <c r="B59" s="518">
        <v>6</v>
      </c>
      <c r="C59" s="1354" t="s">
        <v>570</v>
      </c>
      <c r="D59" s="1355"/>
      <c r="E59" s="666"/>
      <c r="F59" s="666"/>
      <c r="G59" s="666"/>
      <c r="H59" s="666"/>
      <c r="I59" s="666"/>
      <c r="J59" s="666"/>
      <c r="K59" s="666"/>
      <c r="L59" s="666"/>
      <c r="M59" s="666"/>
      <c r="N59" s="666"/>
      <c r="O59" s="666"/>
      <c r="P59" s="666"/>
    </row>
    <row r="60" spans="1:16">
      <c r="M60" s="1033"/>
      <c r="N60" s="1033"/>
    </row>
    <row r="61" spans="1:16">
      <c r="M61" s="1033"/>
      <c r="N61" s="1033"/>
    </row>
    <row r="62" spans="1:16">
      <c r="M62" s="1033"/>
      <c r="N62" s="1033"/>
    </row>
    <row r="63" spans="1:16">
      <c r="M63" s="1033"/>
      <c r="N63" s="1033"/>
    </row>
    <row r="64" spans="1:16">
      <c r="K64" s="610"/>
      <c r="L64" s="610"/>
      <c r="M64" s="1031"/>
      <c r="N64" s="1031"/>
      <c r="O64" s="610"/>
    </row>
    <row r="65" spans="11:15">
      <c r="K65" s="610"/>
      <c r="L65" s="610"/>
      <c r="M65" s="1031"/>
      <c r="N65" s="1031"/>
      <c r="O65" s="610"/>
    </row>
    <row r="66" spans="11:15">
      <c r="K66" s="610"/>
      <c r="L66" s="610"/>
      <c r="M66" s="610"/>
      <c r="N66" s="610"/>
      <c r="O66" s="610"/>
    </row>
    <row r="67" spans="11:15">
      <c r="K67" s="610"/>
      <c r="L67" s="610"/>
      <c r="M67" s="610"/>
      <c r="N67" s="610"/>
      <c r="O67" s="610"/>
    </row>
    <row r="68" spans="11:15">
      <c r="K68" s="610"/>
      <c r="L68" s="610"/>
      <c r="M68" s="610"/>
      <c r="N68" s="610"/>
      <c r="O68" s="610"/>
    </row>
    <row r="69" spans="11:15">
      <c r="K69" s="610"/>
      <c r="L69" s="610"/>
      <c r="M69" s="610"/>
      <c r="N69" s="610"/>
      <c r="O69" s="610"/>
    </row>
    <row r="70" spans="11:15" ht="8.25" customHeight="1">
      <c r="K70" s="610"/>
      <c r="L70" s="610"/>
      <c r="M70" s="610"/>
      <c r="N70" s="610"/>
      <c r="O70" s="610"/>
    </row>
    <row r="71" spans="11:15">
      <c r="K71" s="610"/>
      <c r="L71" s="610"/>
      <c r="M71" s="610"/>
      <c r="N71" s="610"/>
      <c r="O71" s="610"/>
    </row>
    <row r="72" spans="11:15" ht="9" customHeight="1">
      <c r="K72" s="610"/>
      <c r="L72" s="610"/>
      <c r="M72" s="610"/>
      <c r="N72" s="610"/>
      <c r="O72" s="1192"/>
    </row>
    <row r="73" spans="11:15" ht="8.25" customHeight="1">
      <c r="K73" s="610"/>
      <c r="L73" s="610"/>
      <c r="M73" s="1349"/>
      <c r="N73" s="1349"/>
      <c r="O73" s="1349"/>
    </row>
    <row r="74" spans="11:15" ht="9.75" customHeight="1">
      <c r="K74" s="610"/>
      <c r="L74" s="610"/>
      <c r="M74" s="610"/>
      <c r="N74" s="610"/>
      <c r="O74" s="610"/>
    </row>
    <row r="75" spans="11:15">
      <c r="K75" s="610"/>
      <c r="L75" s="610"/>
      <c r="M75" s="610"/>
      <c r="N75" s="610"/>
      <c r="O75" s="610"/>
    </row>
  </sheetData>
  <mergeCells count="125">
    <mergeCell ref="M14:N14"/>
    <mergeCell ref="E11:F11"/>
    <mergeCell ref="G11:H11"/>
    <mergeCell ref="J1:O1"/>
    <mergeCell ref="E10:F10"/>
    <mergeCell ref="G10:H10"/>
    <mergeCell ref="I10:J10"/>
    <mergeCell ref="K10:L10"/>
    <mergeCell ref="M10:N10"/>
    <mergeCell ref="I11:J11"/>
    <mergeCell ref="E13:F13"/>
    <mergeCell ref="G13:H13"/>
    <mergeCell ref="I13:J13"/>
    <mergeCell ref="K13:L13"/>
    <mergeCell ref="E14:F14"/>
    <mergeCell ref="M3:N3"/>
    <mergeCell ref="G14:H14"/>
    <mergeCell ref="I14:J14"/>
    <mergeCell ref="K14:L14"/>
    <mergeCell ref="M7:N7"/>
    <mergeCell ref="E6:J6"/>
    <mergeCell ref="K6:N6"/>
    <mergeCell ref="M13:N13"/>
    <mergeCell ref="C9:D9"/>
    <mergeCell ref="E9:F9"/>
    <mergeCell ref="G9:H9"/>
    <mergeCell ref="I9:J9"/>
    <mergeCell ref="K9:L9"/>
    <mergeCell ref="M9:N9"/>
    <mergeCell ref="K11:L11"/>
    <mergeCell ref="M11:N11"/>
    <mergeCell ref="E12:F12"/>
    <mergeCell ref="G12:H12"/>
    <mergeCell ref="I12:J12"/>
    <mergeCell ref="K12:L12"/>
    <mergeCell ref="M12:N12"/>
    <mergeCell ref="E15:F15"/>
    <mergeCell ref="E16:F16"/>
    <mergeCell ref="G16:H16"/>
    <mergeCell ref="I16:J16"/>
    <mergeCell ref="K16:L16"/>
    <mergeCell ref="C5:D6"/>
    <mergeCell ref="E7:F7"/>
    <mergeCell ref="G7:H7"/>
    <mergeCell ref="I7:J7"/>
    <mergeCell ref="K7:L7"/>
    <mergeCell ref="C16:D16"/>
    <mergeCell ref="I20:J20"/>
    <mergeCell ref="K20:L20"/>
    <mergeCell ref="M20:N20"/>
    <mergeCell ref="E21:F21"/>
    <mergeCell ref="G21:H21"/>
    <mergeCell ref="I21:J21"/>
    <mergeCell ref="K21:L21"/>
    <mergeCell ref="E19:F19"/>
    <mergeCell ref="G19:H19"/>
    <mergeCell ref="M16:N16"/>
    <mergeCell ref="E17:F17"/>
    <mergeCell ref="G17:H17"/>
    <mergeCell ref="I17:J17"/>
    <mergeCell ref="K17:L17"/>
    <mergeCell ref="M17:N17"/>
    <mergeCell ref="C36:D36"/>
    <mergeCell ref="C59:D59"/>
    <mergeCell ref="M30:N30"/>
    <mergeCell ref="K25:L25"/>
    <mergeCell ref="M25:N25"/>
    <mergeCell ref="E26:F26"/>
    <mergeCell ref="G26:H26"/>
    <mergeCell ref="I26:J26"/>
    <mergeCell ref="K26:L26"/>
    <mergeCell ref="M26:N26"/>
    <mergeCell ref="K28:L28"/>
    <mergeCell ref="M28:N28"/>
    <mergeCell ref="E25:F25"/>
    <mergeCell ref="G25:H25"/>
    <mergeCell ref="I25:J25"/>
    <mergeCell ref="E34:F34"/>
    <mergeCell ref="G34:H34"/>
    <mergeCell ref="I34:J34"/>
    <mergeCell ref="K34:L34"/>
    <mergeCell ref="M73:O73"/>
    <mergeCell ref="E24:F24"/>
    <mergeCell ref="G24:H24"/>
    <mergeCell ref="I24:J24"/>
    <mergeCell ref="K24:L24"/>
    <mergeCell ref="M24:N24"/>
    <mergeCell ref="M21:N21"/>
    <mergeCell ref="E23:F23"/>
    <mergeCell ref="G23:H23"/>
    <mergeCell ref="I23:J23"/>
    <mergeCell ref="K23:L23"/>
    <mergeCell ref="M23:N23"/>
    <mergeCell ref="M22:N22"/>
    <mergeCell ref="E27:F27"/>
    <mergeCell ref="G27:H27"/>
    <mergeCell ref="I27:J27"/>
    <mergeCell ref="K27:L27"/>
    <mergeCell ref="E22:F22"/>
    <mergeCell ref="G22:H22"/>
    <mergeCell ref="I22:J22"/>
    <mergeCell ref="K22:L22"/>
    <mergeCell ref="M27:N27"/>
    <mergeCell ref="E28:F28"/>
    <mergeCell ref="G28:H28"/>
    <mergeCell ref="I28:J28"/>
    <mergeCell ref="C32:D33"/>
    <mergeCell ref="M34:N34"/>
    <mergeCell ref="E33:J33"/>
    <mergeCell ref="K33:N33"/>
    <mergeCell ref="E20:F20"/>
    <mergeCell ref="G20:H20"/>
    <mergeCell ref="I19:J19"/>
    <mergeCell ref="K19:L19"/>
    <mergeCell ref="M19:N19"/>
    <mergeCell ref="C22:D22"/>
    <mergeCell ref="G15:H15"/>
    <mergeCell ref="I15:J15"/>
    <mergeCell ref="K15:L15"/>
    <mergeCell ref="M15:N15"/>
    <mergeCell ref="E18:F18"/>
    <mergeCell ref="G18:H18"/>
    <mergeCell ref="I18:J18"/>
    <mergeCell ref="K18:L18"/>
    <mergeCell ref="M18:N18"/>
  </mergeCells>
  <printOptions horizontalCentered="1"/>
  <pageMargins left="0.15748031496062992" right="0.15748031496062992" top="0.19685039370078741" bottom="0.19685039370078741" header="0" footer="0"/>
  <pageSetup paperSize="9" orientation="portrait" r:id="rId1"/>
  <headerFooter alignWithMargins="0"/>
  <ignoredErrors>
    <ignoredError sqref="F28 F9 H9 J9 L9 F10 H10 J10 L10 F11 H11 J11 L11 F12 H12 J12 L12 F13 H13 J13 L13 F14 H14 J14 L14 F15 H15 J15 L15 F16 H16 J16 L16 F17 H17 J17 L17 F18 H18 J18 L18 F19 H19 J19 L19 F20 H20 J20 L20 F21 H21 J21 L21 F22 H22 J22 L22 F23 H23 J23 L23 F24 H24 J24 L24 F25 H25 J25 L25 F26 H26 J26 L26 F27 H27 J27 L27 H28 J28 L28" formulaRange="1"/>
  </ignoredErrors>
  <drawing r:id="rId2"/>
</worksheet>
</file>

<file path=xl/worksheets/sheet5.xml><?xml version="1.0" encoding="utf-8"?>
<worksheet xmlns="http://schemas.openxmlformats.org/spreadsheetml/2006/main" xmlns:r="http://schemas.openxmlformats.org/officeDocument/2006/relationships">
  <sheetPr>
    <tabColor theme="5"/>
  </sheetPr>
  <dimension ref="A1:S81"/>
  <sheetViews>
    <sheetView workbookViewId="0"/>
  </sheetViews>
  <sheetFormatPr defaultRowHeight="12.75"/>
  <cols>
    <col min="1" max="1" width="1" style="585" customWidth="1"/>
    <col min="2" max="2" width="2.5703125" style="585" customWidth="1"/>
    <col min="3" max="3" width="1" style="585" customWidth="1"/>
    <col min="4" max="4" width="30.28515625" style="585" customWidth="1"/>
    <col min="5" max="5" width="7.28515625" style="585" customWidth="1"/>
    <col min="6" max="6" width="4.85546875" style="585" customWidth="1"/>
    <col min="7" max="7" width="7.28515625" style="585" customWidth="1"/>
    <col min="8" max="8" width="4.85546875" style="585" customWidth="1"/>
    <col min="9" max="9" width="7.28515625" style="585" customWidth="1"/>
    <col min="10" max="10" width="4.85546875" style="585" customWidth="1"/>
    <col min="11" max="11" width="7.28515625" style="585" customWidth="1"/>
    <col min="12" max="12" width="4.85546875" style="585" customWidth="1"/>
    <col min="13" max="13" width="7.28515625" style="585" customWidth="1"/>
    <col min="14" max="14" width="4.85546875" style="585" customWidth="1"/>
    <col min="15" max="15" width="2.5703125" style="585" customWidth="1"/>
    <col min="16" max="16" width="1" style="585" customWidth="1"/>
    <col min="17" max="16384" width="9.140625" style="585"/>
  </cols>
  <sheetData>
    <row r="1" spans="1:19" ht="13.5" customHeight="1">
      <c r="A1" s="580"/>
      <c r="B1" s="851"/>
      <c r="C1" s="1383" t="s">
        <v>409</v>
      </c>
      <c r="D1" s="1383"/>
      <c r="E1" s="590"/>
      <c r="F1" s="590"/>
      <c r="G1" s="590"/>
      <c r="H1" s="590"/>
      <c r="I1" s="590"/>
      <c r="J1" s="590"/>
      <c r="K1" s="590"/>
      <c r="L1" s="590"/>
      <c r="M1" s="617"/>
      <c r="N1" s="590"/>
      <c r="O1" s="590"/>
      <c r="P1" s="580"/>
    </row>
    <row r="2" spans="1:19" ht="9.75" customHeight="1">
      <c r="A2" s="580"/>
      <c r="B2" s="1189"/>
      <c r="C2" s="1217"/>
      <c r="D2" s="1189"/>
      <c r="E2" s="1218"/>
      <c r="F2" s="1218"/>
      <c r="G2" s="1218"/>
      <c r="H2" s="1218"/>
      <c r="I2" s="655"/>
      <c r="J2" s="655"/>
      <c r="K2" s="655"/>
      <c r="L2" s="655"/>
      <c r="M2" s="655"/>
      <c r="N2" s="655"/>
      <c r="O2" s="589"/>
      <c r="P2" s="580"/>
    </row>
    <row r="3" spans="1:19" ht="9" customHeight="1" thickBot="1">
      <c r="A3" s="580"/>
      <c r="B3" s="590"/>
      <c r="C3" s="1209"/>
      <c r="D3" s="590"/>
      <c r="E3" s="590"/>
      <c r="F3" s="590"/>
      <c r="G3" s="590"/>
      <c r="H3" s="590"/>
      <c r="I3" s="590"/>
      <c r="J3" s="590"/>
      <c r="K3" s="590"/>
      <c r="L3" s="590"/>
      <c r="M3" s="1356" t="s">
        <v>75</v>
      </c>
      <c r="N3" s="1356"/>
      <c r="O3" s="939"/>
      <c r="P3" s="580"/>
    </row>
    <row r="4" spans="1:19" s="594" customFormat="1" ht="13.5" customHeight="1" thickBot="1">
      <c r="A4" s="592"/>
      <c r="B4" s="593"/>
      <c r="C4" s="1384" t="s">
        <v>182</v>
      </c>
      <c r="D4" s="1385"/>
      <c r="E4" s="1385"/>
      <c r="F4" s="1385"/>
      <c r="G4" s="1385"/>
      <c r="H4" s="1385"/>
      <c r="I4" s="1385"/>
      <c r="J4" s="1385"/>
      <c r="K4" s="1385"/>
      <c r="L4" s="1385"/>
      <c r="M4" s="1385"/>
      <c r="N4" s="1386"/>
      <c r="O4" s="939"/>
      <c r="P4" s="592"/>
    </row>
    <row r="5" spans="1:19" ht="3.75" customHeight="1">
      <c r="A5" s="580"/>
      <c r="B5" s="590"/>
      <c r="C5" s="1387" t="s">
        <v>175</v>
      </c>
      <c r="D5" s="1388"/>
      <c r="E5" s="590"/>
      <c r="F5" s="598"/>
      <c r="G5" s="598"/>
      <c r="H5" s="598"/>
      <c r="I5" s="598"/>
      <c r="J5" s="598"/>
      <c r="K5" s="590"/>
      <c r="L5" s="598"/>
      <c r="M5" s="598"/>
      <c r="N5" s="598"/>
      <c r="O5" s="939"/>
      <c r="P5" s="580"/>
      <c r="Q5" s="594"/>
      <c r="R5" s="594"/>
      <c r="S5" s="594"/>
    </row>
    <row r="6" spans="1:19" ht="12.75" customHeight="1">
      <c r="A6" s="580"/>
      <c r="B6" s="590"/>
      <c r="C6" s="1388"/>
      <c r="D6" s="1388"/>
      <c r="E6" s="1346">
        <v>2012</v>
      </c>
      <c r="F6" s="1346"/>
      <c r="G6" s="1346"/>
      <c r="H6" s="1346"/>
      <c r="I6" s="1346"/>
      <c r="J6" s="1346"/>
      <c r="K6" s="1347">
        <v>2013</v>
      </c>
      <c r="L6" s="1348"/>
      <c r="M6" s="1348"/>
      <c r="N6" s="1348"/>
      <c r="O6" s="939"/>
      <c r="P6" s="580"/>
    </row>
    <row r="7" spans="1:19">
      <c r="A7" s="580"/>
      <c r="B7" s="590"/>
      <c r="C7" s="1219"/>
      <c r="D7" s="1219"/>
      <c r="E7" s="1345" t="s">
        <v>201</v>
      </c>
      <c r="F7" s="1345"/>
      <c r="G7" s="1345" t="s">
        <v>202</v>
      </c>
      <c r="H7" s="1345"/>
      <c r="I7" s="1345" t="s">
        <v>199</v>
      </c>
      <c r="J7" s="1345"/>
      <c r="K7" s="1357" t="s">
        <v>200</v>
      </c>
      <c r="L7" s="1345"/>
      <c r="M7" s="1345" t="s">
        <v>201</v>
      </c>
      <c r="N7" s="1345"/>
      <c r="O7" s="591"/>
      <c r="P7" s="580"/>
      <c r="Q7" s="594"/>
      <c r="R7" s="594"/>
      <c r="S7" s="594"/>
    </row>
    <row r="8" spans="1:19" ht="3.75" customHeight="1">
      <c r="A8" s="580"/>
      <c r="B8" s="590"/>
      <c r="C8" s="595"/>
      <c r="D8" s="595"/>
      <c r="E8" s="1382"/>
      <c r="F8" s="1382"/>
      <c r="G8" s="1382"/>
      <c r="H8" s="1382"/>
      <c r="I8" s="598"/>
      <c r="J8" s="598"/>
      <c r="K8" s="598"/>
      <c r="L8" s="598"/>
      <c r="M8" s="598"/>
      <c r="N8" s="598"/>
      <c r="O8" s="591"/>
      <c r="P8" s="580"/>
      <c r="Q8" s="594"/>
      <c r="R8" s="594"/>
      <c r="S8" s="594"/>
    </row>
    <row r="9" spans="1:19" s="946" customFormat="1" ht="11.25" customHeight="1">
      <c r="A9" s="943"/>
      <c r="B9" s="1220"/>
      <c r="C9" s="1353" t="s">
        <v>13</v>
      </c>
      <c r="D9" s="1353"/>
      <c r="E9" s="1360">
        <v>4688.2</v>
      </c>
      <c r="F9" s="1360"/>
      <c r="G9" s="1360">
        <v>4656.3</v>
      </c>
      <c r="H9" s="1360"/>
      <c r="I9" s="1360">
        <v>4531.8</v>
      </c>
      <c r="J9" s="1360"/>
      <c r="K9" s="1360">
        <v>4433.2</v>
      </c>
      <c r="L9" s="1360"/>
      <c r="M9" s="1359">
        <v>4505.6000000000004</v>
      </c>
      <c r="N9" s="1359"/>
      <c r="O9" s="945"/>
      <c r="P9" s="943"/>
      <c r="Q9" s="1221"/>
      <c r="R9" s="1221"/>
      <c r="S9" s="1221"/>
    </row>
    <row r="10" spans="1:19" ht="12" customHeight="1">
      <c r="A10" s="580"/>
      <c r="B10" s="587"/>
      <c r="C10" s="134" t="s">
        <v>74</v>
      </c>
      <c r="D10" s="666"/>
      <c r="E10" s="1380">
        <v>2470.9</v>
      </c>
      <c r="F10" s="1380"/>
      <c r="G10" s="1380">
        <v>2451.5</v>
      </c>
      <c r="H10" s="1380"/>
      <c r="I10" s="1380">
        <v>2391.1999999999998</v>
      </c>
      <c r="J10" s="1380"/>
      <c r="K10" s="1380">
        <v>2327.3000000000002</v>
      </c>
      <c r="L10" s="1380"/>
      <c r="M10" s="1381">
        <v>2360.5</v>
      </c>
      <c r="N10" s="1381"/>
      <c r="O10" s="591"/>
      <c r="P10" s="580"/>
    </row>
    <row r="11" spans="1:19" ht="12" customHeight="1">
      <c r="A11" s="580"/>
      <c r="B11" s="587"/>
      <c r="C11" s="134" t="s">
        <v>73</v>
      </c>
      <c r="D11" s="666"/>
      <c r="E11" s="1380">
        <v>2217.3000000000002</v>
      </c>
      <c r="F11" s="1380"/>
      <c r="G11" s="1380">
        <v>2204.8000000000002</v>
      </c>
      <c r="H11" s="1380"/>
      <c r="I11" s="1380">
        <v>2140.6</v>
      </c>
      <c r="J11" s="1380"/>
      <c r="K11" s="1380">
        <v>2106</v>
      </c>
      <c r="L11" s="1380"/>
      <c r="M11" s="1381">
        <v>2145.1</v>
      </c>
      <c r="N11" s="1381"/>
      <c r="O11" s="591"/>
      <c r="P11" s="580"/>
    </row>
    <row r="12" spans="1:19" ht="12" customHeight="1">
      <c r="A12" s="580"/>
      <c r="B12" s="587"/>
      <c r="C12" s="134" t="s">
        <v>176</v>
      </c>
      <c r="D12" s="666"/>
      <c r="E12" s="1380">
        <v>271.60000000000002</v>
      </c>
      <c r="F12" s="1380"/>
      <c r="G12" s="1380">
        <v>274</v>
      </c>
      <c r="H12" s="1380"/>
      <c r="I12" s="1380">
        <v>247.3</v>
      </c>
      <c r="J12" s="1380"/>
      <c r="K12" s="1380">
        <v>228.5</v>
      </c>
      <c r="L12" s="1380"/>
      <c r="M12" s="1381">
        <v>238.6</v>
      </c>
      <c r="N12" s="1381"/>
      <c r="O12" s="591"/>
      <c r="P12" s="580"/>
    </row>
    <row r="13" spans="1:19" ht="12" customHeight="1">
      <c r="A13" s="580"/>
      <c r="B13" s="587"/>
      <c r="C13" s="134" t="s">
        <v>177</v>
      </c>
      <c r="D13" s="666"/>
      <c r="E13" s="1350">
        <v>2403</v>
      </c>
      <c r="F13" s="1350"/>
      <c r="G13" s="1350">
        <v>2356.8000000000002</v>
      </c>
      <c r="H13" s="1350"/>
      <c r="I13" s="1350">
        <v>2297.3000000000002</v>
      </c>
      <c r="J13" s="1350"/>
      <c r="K13" s="1350">
        <v>2251.3000000000002</v>
      </c>
      <c r="L13" s="1350"/>
      <c r="M13" s="1351">
        <v>2272.5</v>
      </c>
      <c r="N13" s="1351"/>
      <c r="O13" s="591"/>
      <c r="P13" s="580"/>
    </row>
    <row r="14" spans="1:19" ht="12" customHeight="1">
      <c r="A14" s="580"/>
      <c r="B14" s="587"/>
      <c r="C14" s="134" t="s">
        <v>178</v>
      </c>
      <c r="D14" s="666"/>
      <c r="E14" s="1350">
        <v>2013.7</v>
      </c>
      <c r="F14" s="1350"/>
      <c r="G14" s="1350">
        <v>2025.5</v>
      </c>
      <c r="H14" s="1350"/>
      <c r="I14" s="1350">
        <v>1987.2</v>
      </c>
      <c r="J14" s="1350"/>
      <c r="K14" s="1350">
        <v>1953.5</v>
      </c>
      <c r="L14" s="1350"/>
      <c r="M14" s="1351">
        <v>1994.5</v>
      </c>
      <c r="N14" s="1351"/>
      <c r="O14" s="591"/>
      <c r="P14" s="580"/>
    </row>
    <row r="15" spans="1:19" ht="17.25" customHeight="1">
      <c r="A15" s="580"/>
      <c r="B15" s="587"/>
      <c r="C15" s="134" t="s">
        <v>442</v>
      </c>
      <c r="D15" s="666"/>
      <c r="E15" s="1380">
        <v>498.6</v>
      </c>
      <c r="F15" s="1380"/>
      <c r="G15" s="1380">
        <v>500.8</v>
      </c>
      <c r="H15" s="1380"/>
      <c r="I15" s="1380">
        <v>467.6</v>
      </c>
      <c r="J15" s="1380"/>
      <c r="K15" s="1380">
        <v>433.9</v>
      </c>
      <c r="L15" s="1380"/>
      <c r="M15" s="1381">
        <v>480.1</v>
      </c>
      <c r="N15" s="1381"/>
      <c r="O15" s="591"/>
      <c r="P15" s="580"/>
    </row>
    <row r="16" spans="1:19" ht="12" customHeight="1">
      <c r="A16" s="580"/>
      <c r="B16" s="587"/>
      <c r="C16" s="134" t="s">
        <v>183</v>
      </c>
      <c r="D16" s="666"/>
      <c r="E16" s="1350">
        <v>1210.4000000000001</v>
      </c>
      <c r="F16" s="1350"/>
      <c r="G16" s="1350">
        <v>1185.5999999999999</v>
      </c>
      <c r="H16" s="1350"/>
      <c r="I16" s="1350">
        <v>1111.7</v>
      </c>
      <c r="J16" s="1350"/>
      <c r="K16" s="1350">
        <v>1100.7</v>
      </c>
      <c r="L16" s="1350"/>
      <c r="M16" s="1351">
        <v>1093.8</v>
      </c>
      <c r="N16" s="1351"/>
      <c r="O16" s="591"/>
      <c r="P16" s="580"/>
    </row>
    <row r="17" spans="1:16" ht="12" customHeight="1">
      <c r="A17" s="580"/>
      <c r="B17" s="587"/>
      <c r="C17" s="134" t="s">
        <v>184</v>
      </c>
      <c r="D17" s="666"/>
      <c r="E17" s="1350">
        <v>2979.2</v>
      </c>
      <c r="F17" s="1350"/>
      <c r="G17" s="1350">
        <v>2969.9</v>
      </c>
      <c r="H17" s="1350"/>
      <c r="I17" s="1350">
        <v>2952.5</v>
      </c>
      <c r="J17" s="1350"/>
      <c r="K17" s="1350">
        <v>2898.7</v>
      </c>
      <c r="L17" s="1350"/>
      <c r="M17" s="1351">
        <v>2931.7</v>
      </c>
      <c r="N17" s="1351"/>
      <c r="O17" s="591"/>
      <c r="P17" s="580"/>
    </row>
    <row r="18" spans="1:16" s="695" customFormat="1" ht="17.25" customHeight="1">
      <c r="A18" s="692"/>
      <c r="B18" s="588"/>
      <c r="C18" s="134" t="s">
        <v>185</v>
      </c>
      <c r="D18" s="666"/>
      <c r="E18" s="1350">
        <v>4012.2</v>
      </c>
      <c r="F18" s="1350"/>
      <c r="G18" s="1350">
        <v>3990.3</v>
      </c>
      <c r="H18" s="1350"/>
      <c r="I18" s="1350">
        <v>3886.2</v>
      </c>
      <c r="J18" s="1350"/>
      <c r="K18" s="1350">
        <v>3805</v>
      </c>
      <c r="L18" s="1350"/>
      <c r="M18" s="1351">
        <v>3853.8</v>
      </c>
      <c r="N18" s="1351"/>
      <c r="O18" s="1222"/>
      <c r="P18" s="692"/>
    </row>
    <row r="19" spans="1:16" s="695" customFormat="1" ht="12" customHeight="1">
      <c r="A19" s="692"/>
      <c r="B19" s="588"/>
      <c r="C19" s="134" t="s">
        <v>186</v>
      </c>
      <c r="D19" s="666"/>
      <c r="E19" s="1350">
        <v>676</v>
      </c>
      <c r="F19" s="1350"/>
      <c r="G19" s="1350">
        <v>665.9</v>
      </c>
      <c r="H19" s="1350"/>
      <c r="I19" s="1350">
        <v>645.6</v>
      </c>
      <c r="J19" s="1350"/>
      <c r="K19" s="1350">
        <v>628.29999999999995</v>
      </c>
      <c r="L19" s="1350"/>
      <c r="M19" s="1351">
        <v>651.79999999999995</v>
      </c>
      <c r="N19" s="1351"/>
      <c r="O19" s="1222"/>
      <c r="P19" s="692"/>
    </row>
    <row r="20" spans="1:16" ht="17.25" customHeight="1">
      <c r="A20" s="580"/>
      <c r="B20" s="587"/>
      <c r="C20" s="134" t="s">
        <v>187</v>
      </c>
      <c r="D20" s="666"/>
      <c r="E20" s="1350">
        <v>3668.9</v>
      </c>
      <c r="F20" s="1350"/>
      <c r="G20" s="1350">
        <v>3644.3</v>
      </c>
      <c r="H20" s="1350"/>
      <c r="I20" s="1350">
        <v>3538.2</v>
      </c>
      <c r="J20" s="1350"/>
      <c r="K20" s="1350">
        <v>3482.5</v>
      </c>
      <c r="L20" s="1350"/>
      <c r="M20" s="1351">
        <v>3523.1</v>
      </c>
      <c r="N20" s="1351"/>
      <c r="O20" s="591"/>
      <c r="P20" s="580"/>
    </row>
    <row r="21" spans="1:16" ht="12" customHeight="1">
      <c r="A21" s="580"/>
      <c r="B21" s="587"/>
      <c r="C21" s="1186"/>
      <c r="D21" s="1182" t="s">
        <v>188</v>
      </c>
      <c r="E21" s="1350">
        <v>2900.2</v>
      </c>
      <c r="F21" s="1350"/>
      <c r="G21" s="1350">
        <v>2868.6</v>
      </c>
      <c r="H21" s="1350"/>
      <c r="I21" s="1350">
        <v>2816.8</v>
      </c>
      <c r="J21" s="1350"/>
      <c r="K21" s="1350">
        <v>2745.4</v>
      </c>
      <c r="L21" s="1350"/>
      <c r="M21" s="1351">
        <v>2754.8</v>
      </c>
      <c r="N21" s="1351"/>
      <c r="O21" s="591"/>
      <c r="P21" s="580"/>
    </row>
    <row r="22" spans="1:16" ht="12" customHeight="1">
      <c r="A22" s="580"/>
      <c r="B22" s="587"/>
      <c r="C22" s="1186"/>
      <c r="D22" s="1182" t="s">
        <v>189</v>
      </c>
      <c r="E22" s="1350">
        <v>640.4</v>
      </c>
      <c r="F22" s="1350"/>
      <c r="G22" s="1350">
        <v>639</v>
      </c>
      <c r="H22" s="1350"/>
      <c r="I22" s="1350">
        <v>585</v>
      </c>
      <c r="J22" s="1350"/>
      <c r="K22" s="1350">
        <v>599.6</v>
      </c>
      <c r="L22" s="1350"/>
      <c r="M22" s="1351">
        <v>636.70000000000005</v>
      </c>
      <c r="N22" s="1351"/>
      <c r="O22" s="591"/>
      <c r="P22" s="580"/>
    </row>
    <row r="23" spans="1:16" ht="12" customHeight="1">
      <c r="A23" s="580"/>
      <c r="B23" s="587"/>
      <c r="C23" s="1186"/>
      <c r="D23" s="1182" t="s">
        <v>144</v>
      </c>
      <c r="E23" s="1350">
        <v>128.4</v>
      </c>
      <c r="F23" s="1350"/>
      <c r="G23" s="1350">
        <v>136.6</v>
      </c>
      <c r="H23" s="1350"/>
      <c r="I23" s="1350">
        <v>136.5</v>
      </c>
      <c r="J23" s="1350"/>
      <c r="K23" s="1350">
        <v>137.4</v>
      </c>
      <c r="L23" s="1350"/>
      <c r="M23" s="1351">
        <v>131.69999999999999</v>
      </c>
      <c r="N23" s="1351"/>
      <c r="O23" s="591"/>
      <c r="P23" s="580"/>
    </row>
    <row r="24" spans="1:16" ht="12" customHeight="1">
      <c r="A24" s="580"/>
      <c r="B24" s="587"/>
      <c r="C24" s="134" t="s">
        <v>190</v>
      </c>
      <c r="D24" s="666"/>
      <c r="E24" s="1350">
        <v>988.7</v>
      </c>
      <c r="F24" s="1350"/>
      <c r="G24" s="1350">
        <v>981.3</v>
      </c>
      <c r="H24" s="1350"/>
      <c r="I24" s="1350">
        <v>965.4</v>
      </c>
      <c r="J24" s="1350"/>
      <c r="K24" s="1350">
        <v>924</v>
      </c>
      <c r="L24" s="1350"/>
      <c r="M24" s="1351">
        <v>951.4</v>
      </c>
      <c r="N24" s="1351"/>
      <c r="O24" s="591"/>
      <c r="P24" s="580"/>
    </row>
    <row r="25" spans="1:16" ht="12" customHeight="1">
      <c r="A25" s="580"/>
      <c r="B25" s="587"/>
      <c r="C25" s="134" t="s">
        <v>144</v>
      </c>
      <c r="D25" s="666"/>
      <c r="E25" s="1350">
        <v>30.6</v>
      </c>
      <c r="F25" s="1350"/>
      <c r="G25" s="1350">
        <v>30.7</v>
      </c>
      <c r="H25" s="1350"/>
      <c r="I25" s="1350">
        <v>28.2</v>
      </c>
      <c r="J25" s="1350"/>
      <c r="K25" s="1350">
        <v>26.8</v>
      </c>
      <c r="L25" s="1350"/>
      <c r="M25" s="1351">
        <v>31.1</v>
      </c>
      <c r="N25" s="1351"/>
      <c r="O25" s="591"/>
      <c r="P25" s="580"/>
    </row>
    <row r="26" spans="1:16" s="1033" customFormat="1" ht="6.75" customHeight="1">
      <c r="A26" s="1223"/>
      <c r="B26" s="1224"/>
      <c r="C26" s="127"/>
      <c r="D26" s="1224"/>
      <c r="E26" s="1378"/>
      <c r="F26" s="1378"/>
      <c r="G26" s="1378"/>
      <c r="H26" s="1378"/>
      <c r="I26" s="1378"/>
      <c r="J26" s="1378"/>
      <c r="K26" s="1378"/>
      <c r="L26" s="1378"/>
      <c r="M26" s="1379"/>
      <c r="N26" s="1379"/>
      <c r="O26" s="1225"/>
      <c r="P26" s="580"/>
    </row>
    <row r="27" spans="1:16" ht="11.25" customHeight="1">
      <c r="A27" s="580"/>
      <c r="B27" s="587"/>
      <c r="C27" s="312" t="s">
        <v>191</v>
      </c>
      <c r="D27" s="244"/>
      <c r="E27" s="1342"/>
      <c r="F27" s="1342"/>
      <c r="G27" s="1342"/>
      <c r="H27" s="1342"/>
      <c r="I27" s="1342"/>
      <c r="J27" s="1342"/>
      <c r="K27" s="1342"/>
      <c r="L27" s="1342"/>
      <c r="M27" s="1341"/>
      <c r="N27" s="1341"/>
      <c r="O27" s="591"/>
      <c r="P27" s="580"/>
    </row>
    <row r="28" spans="1:16" s="1194" customFormat="1" ht="12" customHeight="1">
      <c r="A28" s="1195"/>
      <c r="B28" s="1375" t="s">
        <v>192</v>
      </c>
      <c r="C28" s="1375"/>
      <c r="D28" s="1375"/>
      <c r="E28" s="1376">
        <v>62.5</v>
      </c>
      <c r="F28" s="1376"/>
      <c r="G28" s="1376">
        <v>62</v>
      </c>
      <c r="H28" s="1376"/>
      <c r="I28" s="1376">
        <v>60.5</v>
      </c>
      <c r="J28" s="1376"/>
      <c r="K28" s="1376">
        <v>59.7</v>
      </c>
      <c r="L28" s="1376"/>
      <c r="M28" s="1377">
        <v>60.8</v>
      </c>
      <c r="N28" s="1377"/>
      <c r="O28" s="1226"/>
      <c r="P28" s="1195"/>
    </row>
    <row r="29" spans="1:16" ht="12" customHeight="1">
      <c r="A29" s="580"/>
      <c r="B29" s="587"/>
      <c r="C29" s="244"/>
      <c r="D29" s="1182" t="s">
        <v>74</v>
      </c>
      <c r="E29" s="1342">
        <v>65.599999999999994</v>
      </c>
      <c r="F29" s="1342"/>
      <c r="G29" s="1342">
        <v>65</v>
      </c>
      <c r="H29" s="1342"/>
      <c r="I29" s="1342">
        <v>63.6</v>
      </c>
      <c r="J29" s="1342"/>
      <c r="K29" s="1342">
        <v>62.5</v>
      </c>
      <c r="L29" s="1342"/>
      <c r="M29" s="1341">
        <v>63.7</v>
      </c>
      <c r="N29" s="1341"/>
      <c r="O29" s="591"/>
      <c r="P29" s="580"/>
    </row>
    <row r="30" spans="1:16" ht="12" customHeight="1">
      <c r="A30" s="580"/>
      <c r="B30" s="587"/>
      <c r="C30" s="244"/>
      <c r="D30" s="1182" t="s">
        <v>73</v>
      </c>
      <c r="E30" s="1342">
        <v>59.4</v>
      </c>
      <c r="F30" s="1342"/>
      <c r="G30" s="1342">
        <v>59</v>
      </c>
      <c r="H30" s="1342"/>
      <c r="I30" s="1342">
        <v>57.4</v>
      </c>
      <c r="J30" s="1342"/>
      <c r="K30" s="1342">
        <v>57.1</v>
      </c>
      <c r="L30" s="1342"/>
      <c r="M30" s="1341">
        <v>58</v>
      </c>
      <c r="N30" s="1341"/>
      <c r="O30" s="591"/>
      <c r="P30" s="580"/>
    </row>
    <row r="31" spans="1:16" s="1194" customFormat="1" ht="12" customHeight="1">
      <c r="A31" s="1195"/>
      <c r="B31" s="1375" t="s">
        <v>176</v>
      </c>
      <c r="C31" s="1375"/>
      <c r="D31" s="1375"/>
      <c r="E31" s="1376">
        <v>24</v>
      </c>
      <c r="F31" s="1376"/>
      <c r="G31" s="1376">
        <v>24.3</v>
      </c>
      <c r="H31" s="1376"/>
      <c r="I31" s="1376">
        <v>22.1</v>
      </c>
      <c r="J31" s="1376"/>
      <c r="K31" s="1376">
        <v>20.7</v>
      </c>
      <c r="L31" s="1376"/>
      <c r="M31" s="1377">
        <v>21.7</v>
      </c>
      <c r="N31" s="1377"/>
      <c r="O31" s="1226"/>
      <c r="P31" s="1195"/>
    </row>
    <row r="32" spans="1:16" ht="12" customHeight="1">
      <c r="A32" s="580"/>
      <c r="B32" s="587"/>
      <c r="C32" s="244"/>
      <c r="D32" s="1182" t="s">
        <v>74</v>
      </c>
      <c r="E32" s="1342">
        <v>25.7</v>
      </c>
      <c r="F32" s="1342"/>
      <c r="G32" s="1342">
        <v>26.6</v>
      </c>
      <c r="H32" s="1342"/>
      <c r="I32" s="1342">
        <v>24.1</v>
      </c>
      <c r="J32" s="1342"/>
      <c r="K32" s="1342">
        <v>22.7</v>
      </c>
      <c r="L32" s="1342"/>
      <c r="M32" s="1341">
        <v>23.5</v>
      </c>
      <c r="N32" s="1341"/>
      <c r="O32" s="591"/>
      <c r="P32" s="580"/>
    </row>
    <row r="33" spans="1:16" ht="12" customHeight="1">
      <c r="A33" s="580"/>
      <c r="B33" s="587"/>
      <c r="C33" s="244"/>
      <c r="D33" s="1182" t="s">
        <v>73</v>
      </c>
      <c r="E33" s="1342">
        <v>22.2</v>
      </c>
      <c r="F33" s="1342"/>
      <c r="G33" s="1342">
        <v>22</v>
      </c>
      <c r="H33" s="1342"/>
      <c r="I33" s="1342">
        <v>20</v>
      </c>
      <c r="J33" s="1342"/>
      <c r="K33" s="1342">
        <v>18.600000000000001</v>
      </c>
      <c r="L33" s="1342"/>
      <c r="M33" s="1341">
        <v>19.899999999999999</v>
      </c>
      <c r="N33" s="1341"/>
      <c r="O33" s="591"/>
      <c r="P33" s="580"/>
    </row>
    <row r="34" spans="1:16" s="1194" customFormat="1" ht="12" customHeight="1">
      <c r="A34" s="1195"/>
      <c r="B34" s="1375" t="s">
        <v>193</v>
      </c>
      <c r="C34" s="1375"/>
      <c r="D34" s="1375"/>
      <c r="E34" s="1376">
        <v>46.8</v>
      </c>
      <c r="F34" s="1376"/>
      <c r="G34" s="1376">
        <v>46.9</v>
      </c>
      <c r="H34" s="1376"/>
      <c r="I34" s="1376">
        <v>45.5</v>
      </c>
      <c r="J34" s="1376"/>
      <c r="K34" s="1376">
        <v>45.4</v>
      </c>
      <c r="L34" s="1376"/>
      <c r="M34" s="1377">
        <v>46.8</v>
      </c>
      <c r="N34" s="1377"/>
      <c r="O34" s="1226"/>
      <c r="P34" s="1195"/>
    </row>
    <row r="35" spans="1:16" ht="12" customHeight="1">
      <c r="A35" s="580"/>
      <c r="B35" s="587"/>
      <c r="C35" s="244"/>
      <c r="D35" s="1182" t="s">
        <v>74</v>
      </c>
      <c r="E35" s="1342">
        <v>51.9</v>
      </c>
      <c r="F35" s="1342"/>
      <c r="G35" s="1342">
        <v>51.4</v>
      </c>
      <c r="H35" s="1342"/>
      <c r="I35" s="1342">
        <v>50.1</v>
      </c>
      <c r="J35" s="1342"/>
      <c r="K35" s="1342">
        <v>51.4</v>
      </c>
      <c r="L35" s="1342"/>
      <c r="M35" s="1341">
        <v>53.2</v>
      </c>
      <c r="N35" s="1341"/>
      <c r="O35" s="591"/>
      <c r="P35" s="580"/>
    </row>
    <row r="36" spans="1:16" ht="12" customHeight="1">
      <c r="A36" s="580"/>
      <c r="B36" s="587"/>
      <c r="C36" s="244"/>
      <c r="D36" s="1182" t="s">
        <v>73</v>
      </c>
      <c r="E36" s="1342">
        <v>42.1</v>
      </c>
      <c r="F36" s="1342"/>
      <c r="G36" s="1342">
        <v>42.8</v>
      </c>
      <c r="H36" s="1342"/>
      <c r="I36" s="1342">
        <v>41.3</v>
      </c>
      <c r="J36" s="1342"/>
      <c r="K36" s="1342">
        <v>40</v>
      </c>
      <c r="L36" s="1342"/>
      <c r="M36" s="1341">
        <v>41.1</v>
      </c>
      <c r="N36" s="1341"/>
      <c r="O36" s="591"/>
      <c r="P36" s="580"/>
    </row>
    <row r="37" spans="1:16" ht="6.75" customHeight="1">
      <c r="A37" s="580"/>
      <c r="B37" s="587"/>
      <c r="C37" s="244"/>
      <c r="D37" s="1182"/>
      <c r="E37" s="1373"/>
      <c r="F37" s="1373"/>
      <c r="G37" s="1373"/>
      <c r="H37" s="1373"/>
      <c r="I37" s="1373"/>
      <c r="J37" s="1373"/>
      <c r="K37" s="1373"/>
      <c r="L37" s="1373"/>
      <c r="M37" s="1374"/>
      <c r="N37" s="1374"/>
      <c r="O37" s="591"/>
      <c r="P37" s="580"/>
    </row>
    <row r="38" spans="1:16" ht="12" customHeight="1">
      <c r="A38" s="580"/>
      <c r="B38" s="587"/>
      <c r="C38" s="1372" t="s">
        <v>194</v>
      </c>
      <c r="D38" s="1372"/>
      <c r="E38" s="1373"/>
      <c r="F38" s="1373"/>
      <c r="G38" s="1373"/>
      <c r="H38" s="1373"/>
      <c r="I38" s="1373"/>
      <c r="J38" s="1373"/>
      <c r="K38" s="1373"/>
      <c r="L38" s="1373"/>
      <c r="M38" s="1374"/>
      <c r="N38" s="1374"/>
      <c r="O38" s="591"/>
      <c r="P38" s="580"/>
    </row>
    <row r="39" spans="1:16" ht="12" customHeight="1">
      <c r="A39" s="580"/>
      <c r="B39" s="587"/>
      <c r="C39" s="1369" t="s">
        <v>192</v>
      </c>
      <c r="D39" s="1369"/>
      <c r="E39" s="1370">
        <v>-6.1999999999999957</v>
      </c>
      <c r="F39" s="1370"/>
      <c r="G39" s="1370">
        <v>-6</v>
      </c>
      <c r="H39" s="1370"/>
      <c r="I39" s="1370">
        <v>-6.2000000000000028</v>
      </c>
      <c r="J39" s="1370"/>
      <c r="K39" s="1370">
        <v>-5.3999999999999986</v>
      </c>
      <c r="L39" s="1370"/>
      <c r="M39" s="1371">
        <v>-5.7000000000000028</v>
      </c>
      <c r="N39" s="1371"/>
      <c r="O39" s="591"/>
      <c r="P39" s="580"/>
    </row>
    <row r="40" spans="1:16" ht="12" customHeight="1">
      <c r="A40" s="580"/>
      <c r="B40" s="587"/>
      <c r="C40" s="1369" t="s">
        <v>176</v>
      </c>
      <c r="D40" s="1369"/>
      <c r="E40" s="1370">
        <v>-3.5</v>
      </c>
      <c r="F40" s="1370"/>
      <c r="G40" s="1370">
        <v>-4.6000000000000014</v>
      </c>
      <c r="H40" s="1370"/>
      <c r="I40" s="1370">
        <v>-4.1000000000000014</v>
      </c>
      <c r="J40" s="1370"/>
      <c r="K40" s="1370">
        <v>-4.0999999999999979</v>
      </c>
      <c r="L40" s="1370"/>
      <c r="M40" s="1371">
        <v>-3.6000000000000014</v>
      </c>
      <c r="N40" s="1371"/>
      <c r="O40" s="591"/>
      <c r="P40" s="580"/>
    </row>
    <row r="41" spans="1:16" ht="12" customHeight="1">
      <c r="A41" s="580"/>
      <c r="B41" s="587"/>
      <c r="C41" s="1369" t="s">
        <v>193</v>
      </c>
      <c r="D41" s="1369"/>
      <c r="E41" s="1370">
        <v>-9.7999999999999972</v>
      </c>
      <c r="F41" s="1370"/>
      <c r="G41" s="1370">
        <v>-8.6000000000000014</v>
      </c>
      <c r="H41" s="1370"/>
      <c r="I41" s="1370">
        <v>-8.8000000000000043</v>
      </c>
      <c r="J41" s="1370"/>
      <c r="K41" s="1370">
        <v>-11.399999999999999</v>
      </c>
      <c r="L41" s="1370"/>
      <c r="M41" s="1371">
        <v>-12.100000000000001</v>
      </c>
      <c r="N41" s="1371"/>
      <c r="O41" s="591"/>
      <c r="P41" s="580"/>
    </row>
    <row r="42" spans="1:16" ht="11.25" customHeight="1">
      <c r="A42" s="580"/>
      <c r="B42" s="587"/>
      <c r="C42" s="1182"/>
      <c r="D42" s="1182"/>
      <c r="E42" s="1227"/>
      <c r="F42" s="1227"/>
      <c r="G42" s="1227"/>
      <c r="H42" s="1227"/>
      <c r="I42" s="1227"/>
      <c r="J42" s="1227"/>
      <c r="K42" s="1227"/>
      <c r="L42" s="1227"/>
      <c r="M42" s="1228"/>
      <c r="N42" s="1228"/>
      <c r="O42" s="591"/>
      <c r="P42" s="580"/>
    </row>
    <row r="43" spans="1:16" ht="5.25" customHeight="1" thickBot="1">
      <c r="A43" s="580"/>
      <c r="B43" s="587"/>
      <c r="C43" s="1209"/>
      <c r="D43" s="587"/>
      <c r="E43" s="764"/>
      <c r="F43" s="764"/>
      <c r="G43" s="764"/>
      <c r="H43" s="598"/>
      <c r="I43" s="764"/>
      <c r="J43" s="764"/>
      <c r="K43" s="764"/>
      <c r="L43" s="764"/>
      <c r="M43" s="1356"/>
      <c r="N43" s="1356"/>
      <c r="O43" s="591"/>
      <c r="P43" s="580"/>
    </row>
    <row r="44" spans="1:16" s="594" customFormat="1" ht="13.5" customHeight="1" thickBot="1">
      <c r="A44" s="592"/>
      <c r="B44" s="593"/>
      <c r="C44" s="940" t="s">
        <v>547</v>
      </c>
      <c r="D44" s="941"/>
      <c r="E44" s="941"/>
      <c r="F44" s="941"/>
      <c r="G44" s="941"/>
      <c r="H44" s="941"/>
      <c r="I44" s="941"/>
      <c r="J44" s="941"/>
      <c r="K44" s="941"/>
      <c r="L44" s="941"/>
      <c r="M44" s="941"/>
      <c r="N44" s="942"/>
      <c r="O44" s="591"/>
      <c r="P44" s="580"/>
    </row>
    <row r="45" spans="1:16" ht="4.5" customHeight="1">
      <c r="A45" s="580"/>
      <c r="B45" s="590"/>
      <c r="C45" s="1343" t="s">
        <v>179</v>
      </c>
      <c r="D45" s="1344"/>
      <c r="E45" s="657"/>
      <c r="F45" s="598"/>
      <c r="G45" s="598"/>
      <c r="H45" s="598"/>
      <c r="I45" s="598"/>
      <c r="J45" s="598"/>
      <c r="K45" s="670"/>
      <c r="L45" s="598"/>
      <c r="M45" s="598"/>
      <c r="N45" s="598"/>
      <c r="O45" s="591"/>
      <c r="P45" s="580"/>
    </row>
    <row r="46" spans="1:16" s="695" customFormat="1" ht="12.75" customHeight="1">
      <c r="A46" s="692"/>
      <c r="B46" s="666"/>
      <c r="C46" s="1344"/>
      <c r="D46" s="1344"/>
      <c r="E46" s="1346">
        <v>2012</v>
      </c>
      <c r="F46" s="1346"/>
      <c r="G46" s="1346"/>
      <c r="H46" s="1346"/>
      <c r="I46" s="1346"/>
      <c r="J46" s="1346"/>
      <c r="K46" s="1366">
        <v>2013</v>
      </c>
      <c r="L46" s="1348"/>
      <c r="M46" s="1348"/>
      <c r="N46" s="1348"/>
      <c r="O46" s="1222"/>
      <c r="P46" s="692"/>
    </row>
    <row r="47" spans="1:16" ht="12.75" customHeight="1">
      <c r="A47" s="580"/>
      <c r="B47" s="590"/>
      <c r="C47" s="595"/>
      <c r="D47" s="595"/>
      <c r="E47" s="1367" t="str">
        <f>+E7</f>
        <v>2.º trimestre</v>
      </c>
      <c r="F47" s="1367"/>
      <c r="G47" s="1345" t="str">
        <f>+G7</f>
        <v>3.º trimestre</v>
      </c>
      <c r="H47" s="1345"/>
      <c r="I47" s="1345" t="str">
        <f>+I7</f>
        <v>4.º trimestre</v>
      </c>
      <c r="J47" s="1345"/>
      <c r="K47" s="1368" t="str">
        <f>+K7</f>
        <v>1.º trimestre</v>
      </c>
      <c r="L47" s="1345"/>
      <c r="M47" s="1345" t="str">
        <f>+M7</f>
        <v>2.º trimestre</v>
      </c>
      <c r="N47" s="1345"/>
      <c r="O47" s="591"/>
      <c r="P47" s="580"/>
    </row>
    <row r="48" spans="1:16" ht="12.75" customHeight="1">
      <c r="A48" s="580"/>
      <c r="B48" s="590"/>
      <c r="C48" s="595"/>
      <c r="D48" s="595"/>
      <c r="E48" s="1229" t="s">
        <v>180</v>
      </c>
      <c r="F48" s="1230" t="s">
        <v>115</v>
      </c>
      <c r="G48" s="1229" t="s">
        <v>180</v>
      </c>
      <c r="H48" s="1230" t="s">
        <v>115</v>
      </c>
      <c r="I48" s="1229" t="s">
        <v>180</v>
      </c>
      <c r="J48" s="1230" t="s">
        <v>115</v>
      </c>
      <c r="K48" s="1231" t="s">
        <v>180</v>
      </c>
      <c r="L48" s="1230" t="s">
        <v>115</v>
      </c>
      <c r="M48" s="1229" t="s">
        <v>180</v>
      </c>
      <c r="N48" s="1230" t="s">
        <v>115</v>
      </c>
      <c r="O48" s="591"/>
      <c r="P48" s="580"/>
    </row>
    <row r="49" spans="1:16" ht="3.75" customHeight="1">
      <c r="A49" s="580"/>
      <c r="B49" s="590"/>
      <c r="C49" s="595"/>
      <c r="D49" s="595"/>
      <c r="E49" s="598"/>
      <c r="F49" s="598"/>
      <c r="G49" s="598"/>
      <c r="H49" s="598"/>
      <c r="I49" s="598"/>
      <c r="J49" s="598"/>
      <c r="K49" s="1232"/>
      <c r="L49" s="598"/>
      <c r="M49" s="598"/>
      <c r="N49" s="598"/>
      <c r="O49" s="591"/>
      <c r="P49" s="580"/>
    </row>
    <row r="50" spans="1:16" s="946" customFormat="1" ht="14.25" customHeight="1">
      <c r="A50" s="943"/>
      <c r="B50" s="944"/>
      <c r="C50" s="1353" t="s">
        <v>548</v>
      </c>
      <c r="D50" s="1353"/>
      <c r="E50" s="1233">
        <v>3668.9</v>
      </c>
      <c r="F50" s="1233">
        <v>100</v>
      </c>
      <c r="G50" s="858">
        <v>3644.3</v>
      </c>
      <c r="H50" s="858">
        <v>100</v>
      </c>
      <c r="I50" s="858">
        <v>3538.2</v>
      </c>
      <c r="J50" s="858">
        <v>100</v>
      </c>
      <c r="K50" s="858">
        <v>3482.5</v>
      </c>
      <c r="L50" s="858">
        <v>100</v>
      </c>
      <c r="M50" s="858">
        <v>3523.1</v>
      </c>
      <c r="N50" s="858">
        <f>+M50/M$50*100</f>
        <v>100</v>
      </c>
      <c r="O50" s="945"/>
      <c r="P50" s="580"/>
    </row>
    <row r="51" spans="1:16" s="946" customFormat="1" ht="10.5" customHeight="1">
      <c r="A51" s="943"/>
      <c r="B51" s="944"/>
      <c r="C51" s="993"/>
      <c r="D51" s="134" t="s">
        <v>74</v>
      </c>
      <c r="E51" s="1234">
        <v>1839.3</v>
      </c>
      <c r="F51" s="1234">
        <v>50.132192210199243</v>
      </c>
      <c r="G51" s="1235">
        <v>1834.9</v>
      </c>
      <c r="H51" s="1235">
        <v>50.349861427434625</v>
      </c>
      <c r="I51" s="1235">
        <v>1775.4</v>
      </c>
      <c r="J51" s="1235">
        <v>50.178056638968968</v>
      </c>
      <c r="K51" s="1235">
        <v>1735.3</v>
      </c>
      <c r="L51" s="1235">
        <v>49.829145728643212</v>
      </c>
      <c r="M51" s="1235">
        <v>1760.1</v>
      </c>
      <c r="N51" s="1235">
        <f>+M51/M$50*100</f>
        <v>49.958843064346738</v>
      </c>
      <c r="O51" s="945"/>
      <c r="P51" s="580"/>
    </row>
    <row r="52" spans="1:16" s="695" customFormat="1" ht="10.5" customHeight="1">
      <c r="A52" s="692"/>
      <c r="B52" s="666"/>
      <c r="C52" s="129"/>
      <c r="D52" s="134" t="s">
        <v>73</v>
      </c>
      <c r="E52" s="1234">
        <v>1829.6</v>
      </c>
      <c r="F52" s="1234">
        <v>49.867807789800757</v>
      </c>
      <c r="G52" s="1235">
        <v>1809.3</v>
      </c>
      <c r="H52" s="1235">
        <v>49.647394561369808</v>
      </c>
      <c r="I52" s="1235">
        <v>1762.8</v>
      </c>
      <c r="J52" s="1235">
        <v>49.821943361031032</v>
      </c>
      <c r="K52" s="1235">
        <v>1747.2</v>
      </c>
      <c r="L52" s="1235">
        <v>50.170854271356788</v>
      </c>
      <c r="M52" s="1235">
        <v>1763</v>
      </c>
      <c r="N52" s="1235">
        <f>+M52/M$50*100</f>
        <v>50.041156935653262</v>
      </c>
      <c r="O52" s="1222"/>
      <c r="P52" s="580"/>
    </row>
    <row r="53" spans="1:16" s="695" customFormat="1" ht="15" customHeight="1">
      <c r="A53" s="692"/>
      <c r="B53" s="1017"/>
      <c r="C53" s="288" t="s">
        <v>544</v>
      </c>
      <c r="D53" s="244"/>
      <c r="E53" s="1234">
        <v>55.1</v>
      </c>
      <c r="F53" s="1234">
        <v>1.5018125323666496</v>
      </c>
      <c r="G53" s="1235">
        <v>55.5</v>
      </c>
      <c r="H53" s="1235">
        <v>1.5229262135389512</v>
      </c>
      <c r="I53" s="1235">
        <v>54.4</v>
      </c>
      <c r="J53" s="1235">
        <v>1.5375049460177492</v>
      </c>
      <c r="K53" s="1235">
        <v>51</v>
      </c>
      <c r="L53" s="1235">
        <v>1.4644651830581479</v>
      </c>
      <c r="M53" s="1235">
        <v>41.6</v>
      </c>
      <c r="N53" s="1235">
        <f>+M53/M$50*100</f>
        <v>1.1807782918452498</v>
      </c>
      <c r="O53" s="1222"/>
      <c r="P53" s="580"/>
    </row>
    <row r="54" spans="1:16" s="695" customFormat="1" ht="10.5" customHeight="1">
      <c r="A54" s="692"/>
      <c r="B54" s="1017"/>
      <c r="C54" s="288"/>
      <c r="D54" s="1182" t="s">
        <v>74</v>
      </c>
      <c r="E54" s="1236">
        <v>30</v>
      </c>
      <c r="F54" s="1236">
        <v>54.446460980036292</v>
      </c>
      <c r="G54" s="1237">
        <v>29.7</v>
      </c>
      <c r="H54" s="1237">
        <v>53.513513513513509</v>
      </c>
      <c r="I54" s="1237">
        <v>29.3</v>
      </c>
      <c r="J54" s="1237">
        <v>53.860294117647058</v>
      </c>
      <c r="K54" s="1237">
        <v>26.3</v>
      </c>
      <c r="L54" s="1237">
        <v>51.568627450980401</v>
      </c>
      <c r="M54" s="1237">
        <v>22</v>
      </c>
      <c r="N54" s="1237">
        <f>+M54/M53*100</f>
        <v>52.884615384615387</v>
      </c>
      <c r="O54" s="1222"/>
      <c r="P54" s="580"/>
    </row>
    <row r="55" spans="1:16" s="695" customFormat="1" ht="10.5" customHeight="1">
      <c r="A55" s="692"/>
      <c r="B55" s="666"/>
      <c r="C55" s="288"/>
      <c r="D55" s="1182" t="s">
        <v>73</v>
      </c>
      <c r="E55" s="1236">
        <v>25.1</v>
      </c>
      <c r="F55" s="1236">
        <v>45.553539019963701</v>
      </c>
      <c r="G55" s="1237">
        <v>25.8</v>
      </c>
      <c r="H55" s="1237">
        <v>46.486486486486491</v>
      </c>
      <c r="I55" s="1237">
        <v>25.1</v>
      </c>
      <c r="J55" s="1237">
        <v>46.139705882352942</v>
      </c>
      <c r="K55" s="1237">
        <v>24.7</v>
      </c>
      <c r="L55" s="1237">
        <v>48.431372549019606</v>
      </c>
      <c r="M55" s="1237">
        <v>19.600000000000001</v>
      </c>
      <c r="N55" s="1237">
        <f>+M55/M53*100</f>
        <v>47.115384615384613</v>
      </c>
      <c r="O55" s="1222"/>
      <c r="P55" s="580"/>
    </row>
    <row r="56" spans="1:16" s="695" customFormat="1" ht="15" customHeight="1">
      <c r="A56" s="692"/>
      <c r="B56" s="666"/>
      <c r="C56" s="288" t="s">
        <v>543</v>
      </c>
      <c r="D56" s="244"/>
      <c r="E56" s="1234">
        <v>527.5</v>
      </c>
      <c r="F56" s="1234">
        <v>14.377606367030991</v>
      </c>
      <c r="G56" s="1235">
        <v>526.29999999999995</v>
      </c>
      <c r="H56" s="1235">
        <v>14.441730922262161</v>
      </c>
      <c r="I56" s="1235">
        <v>485.4</v>
      </c>
      <c r="J56" s="1235">
        <v>13.718840088180432</v>
      </c>
      <c r="K56" s="1235">
        <v>476</v>
      </c>
      <c r="L56" s="1235">
        <v>13.668341708542714</v>
      </c>
      <c r="M56" s="1235">
        <v>475.5</v>
      </c>
      <c r="N56" s="1235">
        <f>+M56/M$50*100</f>
        <v>13.496636484913854</v>
      </c>
      <c r="O56" s="1222"/>
      <c r="P56" s="580"/>
    </row>
    <row r="57" spans="1:16" s="695" customFormat="1" ht="10.5" customHeight="1">
      <c r="A57" s="692"/>
      <c r="B57" s="666"/>
      <c r="C57" s="288"/>
      <c r="D57" s="1182" t="s">
        <v>74</v>
      </c>
      <c r="E57" s="1236">
        <v>280.10000000000002</v>
      </c>
      <c r="F57" s="1236">
        <v>53.099526066350712</v>
      </c>
      <c r="G57" s="1237">
        <v>282.2</v>
      </c>
      <c r="H57" s="1237">
        <v>53.619608588257648</v>
      </c>
      <c r="I57" s="1237">
        <v>254.5</v>
      </c>
      <c r="J57" s="1237">
        <v>52.430984754841369</v>
      </c>
      <c r="K57" s="1237">
        <v>238.3</v>
      </c>
      <c r="L57" s="1237">
        <v>50.063025210084035</v>
      </c>
      <c r="M57" s="1237">
        <v>242.2</v>
      </c>
      <c r="N57" s="1237">
        <f>+M57/M56*100</f>
        <v>50.93585699263933</v>
      </c>
      <c r="O57" s="1222"/>
      <c r="P57" s="580"/>
    </row>
    <row r="58" spans="1:16" s="695" customFormat="1" ht="10.5" customHeight="1">
      <c r="A58" s="692"/>
      <c r="B58" s="666"/>
      <c r="C58" s="288"/>
      <c r="D58" s="1182" t="s">
        <v>73</v>
      </c>
      <c r="E58" s="1236">
        <v>247.4</v>
      </c>
      <c r="F58" s="1236">
        <v>46.900473933649288</v>
      </c>
      <c r="G58" s="1237">
        <v>244.1</v>
      </c>
      <c r="H58" s="1237">
        <v>46.380391411742359</v>
      </c>
      <c r="I58" s="1237">
        <v>230.9</v>
      </c>
      <c r="J58" s="1237">
        <v>47.569015245158639</v>
      </c>
      <c r="K58" s="1237">
        <v>237.7</v>
      </c>
      <c r="L58" s="1237">
        <v>49.936974789915965</v>
      </c>
      <c r="M58" s="1237">
        <v>233.2</v>
      </c>
      <c r="N58" s="1237">
        <f>+M58/M56*100</f>
        <v>49.043112513144052</v>
      </c>
      <c r="O58" s="1222"/>
      <c r="P58" s="580"/>
    </row>
    <row r="59" spans="1:16" s="695" customFormat="1" ht="15" customHeight="1">
      <c r="A59" s="692"/>
      <c r="B59" s="666"/>
      <c r="C59" s="288" t="s">
        <v>542</v>
      </c>
      <c r="D59" s="244"/>
      <c r="E59" s="1234">
        <v>546.70000000000005</v>
      </c>
      <c r="F59" s="1234">
        <v>14.900923982665104</v>
      </c>
      <c r="G59" s="1235">
        <v>534.4</v>
      </c>
      <c r="H59" s="1235">
        <v>14.663995829102983</v>
      </c>
      <c r="I59" s="1235">
        <v>502</v>
      </c>
      <c r="J59" s="1235">
        <v>14.188005200384376</v>
      </c>
      <c r="K59" s="1235">
        <v>500.2</v>
      </c>
      <c r="L59" s="1235">
        <v>14.363244795405599</v>
      </c>
      <c r="M59" s="1235">
        <v>491.2</v>
      </c>
      <c r="N59" s="1235">
        <f>+M59/M$50*100</f>
        <v>13.942266753711221</v>
      </c>
      <c r="O59" s="1222"/>
      <c r="P59" s="580"/>
    </row>
    <row r="60" spans="1:16" s="695" customFormat="1" ht="10.5" customHeight="1">
      <c r="A60" s="692"/>
      <c r="B60" s="666"/>
      <c r="C60" s="288"/>
      <c r="D60" s="1182" t="s">
        <v>74</v>
      </c>
      <c r="E60" s="1236">
        <v>335.7</v>
      </c>
      <c r="F60" s="1236">
        <v>61.404792390707875</v>
      </c>
      <c r="G60" s="1237">
        <v>324.7</v>
      </c>
      <c r="H60" s="1237">
        <v>60.759730538922149</v>
      </c>
      <c r="I60" s="1237">
        <v>300</v>
      </c>
      <c r="J60" s="1237">
        <v>59.760956175298809</v>
      </c>
      <c r="K60" s="1237">
        <v>296.89999999999998</v>
      </c>
      <c r="L60" s="1237">
        <v>59.356257497001195</v>
      </c>
      <c r="M60" s="1237">
        <v>290.3</v>
      </c>
      <c r="N60" s="1237">
        <f>+M60/M59*100</f>
        <v>59.100162866449516</v>
      </c>
      <c r="O60" s="1222"/>
      <c r="P60" s="692"/>
    </row>
    <row r="61" spans="1:16" s="695" customFormat="1" ht="10.5" customHeight="1">
      <c r="A61" s="692"/>
      <c r="B61" s="666"/>
      <c r="C61" s="288"/>
      <c r="D61" s="1182" t="s">
        <v>73</v>
      </c>
      <c r="E61" s="1236">
        <v>211</v>
      </c>
      <c r="F61" s="1236">
        <v>38.595207609292117</v>
      </c>
      <c r="G61" s="1237">
        <v>209.7</v>
      </c>
      <c r="H61" s="1237">
        <v>39.240269461077844</v>
      </c>
      <c r="I61" s="1237">
        <v>201.9</v>
      </c>
      <c r="J61" s="1237">
        <v>40.219123505976093</v>
      </c>
      <c r="K61" s="1237">
        <v>203.3</v>
      </c>
      <c r="L61" s="1237">
        <v>40.643742502998805</v>
      </c>
      <c r="M61" s="1237">
        <v>201</v>
      </c>
      <c r="N61" s="1237">
        <f>+M61/M59*100</f>
        <v>40.920195439739416</v>
      </c>
      <c r="O61" s="1222"/>
      <c r="P61" s="692"/>
    </row>
    <row r="62" spans="1:16" s="695" customFormat="1" ht="15" customHeight="1">
      <c r="A62" s="692"/>
      <c r="B62" s="666"/>
      <c r="C62" s="288" t="s">
        <v>541</v>
      </c>
      <c r="D62" s="244"/>
      <c r="E62" s="1234">
        <v>845.7</v>
      </c>
      <c r="F62" s="1234">
        <v>23.050505601133857</v>
      </c>
      <c r="G62" s="1235">
        <v>842.9</v>
      </c>
      <c r="H62" s="1235">
        <v>23.129270367423096</v>
      </c>
      <c r="I62" s="1235">
        <v>805.8</v>
      </c>
      <c r="J62" s="1235">
        <v>22.774292012887908</v>
      </c>
      <c r="K62" s="1235">
        <v>788.5</v>
      </c>
      <c r="L62" s="1235">
        <v>22.641780330222542</v>
      </c>
      <c r="M62" s="1235">
        <v>806.9</v>
      </c>
      <c r="N62" s="1235">
        <f>+M62/M$50*100</f>
        <v>22.903125088700293</v>
      </c>
      <c r="O62" s="1222"/>
      <c r="P62" s="692"/>
    </row>
    <row r="63" spans="1:16" s="695" customFormat="1" ht="10.5" customHeight="1">
      <c r="A63" s="692"/>
      <c r="B63" s="666"/>
      <c r="C63" s="288"/>
      <c r="D63" s="1182" t="s">
        <v>74</v>
      </c>
      <c r="E63" s="1236">
        <v>454.1</v>
      </c>
      <c r="F63" s="1236">
        <v>53.695163769658272</v>
      </c>
      <c r="G63" s="1237">
        <v>463.2</v>
      </c>
      <c r="H63" s="1237">
        <v>54.953137976035116</v>
      </c>
      <c r="I63" s="1237">
        <v>456.9</v>
      </c>
      <c r="J63" s="1237">
        <v>56.70141474311243</v>
      </c>
      <c r="K63" s="1237">
        <v>445.8</v>
      </c>
      <c r="L63" s="1237">
        <v>56.537729866835761</v>
      </c>
      <c r="M63" s="1237">
        <v>463.2</v>
      </c>
      <c r="N63" s="1237">
        <f>+M63/M62*100</f>
        <v>57.404882885115867</v>
      </c>
      <c r="O63" s="1222"/>
      <c r="P63" s="692"/>
    </row>
    <row r="64" spans="1:16" s="695" customFormat="1" ht="10.5" customHeight="1">
      <c r="A64" s="692"/>
      <c r="B64" s="666"/>
      <c r="C64" s="288"/>
      <c r="D64" s="1182" t="s">
        <v>73</v>
      </c>
      <c r="E64" s="1236">
        <v>391.6</v>
      </c>
      <c r="F64" s="1236">
        <v>46.304836230341728</v>
      </c>
      <c r="G64" s="1237">
        <v>379.7</v>
      </c>
      <c r="H64" s="1237">
        <v>45.046862023964884</v>
      </c>
      <c r="I64" s="1237">
        <v>348.9</v>
      </c>
      <c r="J64" s="1237">
        <v>43.29858525688757</v>
      </c>
      <c r="K64" s="1237">
        <v>342.7</v>
      </c>
      <c r="L64" s="1237">
        <v>43.462270133164232</v>
      </c>
      <c r="M64" s="1237">
        <v>343.7</v>
      </c>
      <c r="N64" s="1237">
        <f>+M64/M62*100</f>
        <v>42.595117114884125</v>
      </c>
      <c r="O64" s="1222"/>
      <c r="P64" s="692"/>
    </row>
    <row r="65" spans="1:16" s="695" customFormat="1" ht="15" customHeight="1">
      <c r="A65" s="692"/>
      <c r="B65" s="666"/>
      <c r="C65" s="288" t="s">
        <v>549</v>
      </c>
      <c r="D65" s="244"/>
      <c r="E65" s="1234">
        <v>867.6</v>
      </c>
      <c r="F65" s="1234">
        <v>23.647414756466517</v>
      </c>
      <c r="G65" s="1235">
        <v>865</v>
      </c>
      <c r="H65" s="1235">
        <v>23.735696841643112</v>
      </c>
      <c r="I65" s="1235">
        <v>857.8</v>
      </c>
      <c r="J65" s="1235">
        <v>24.243965858346051</v>
      </c>
      <c r="K65" s="1235">
        <v>862.4</v>
      </c>
      <c r="L65" s="1235">
        <v>24.763819095477384</v>
      </c>
      <c r="M65" s="1235">
        <v>901.1</v>
      </c>
      <c r="N65" s="1235">
        <f>+M65/M$50*100</f>
        <v>25.576906701484493</v>
      </c>
      <c r="O65" s="1222"/>
      <c r="P65" s="692"/>
    </row>
    <row r="66" spans="1:16" s="695" customFormat="1" ht="10.5" customHeight="1">
      <c r="A66" s="692"/>
      <c r="B66" s="666"/>
      <c r="C66" s="134"/>
      <c r="D66" s="1182" t="s">
        <v>74</v>
      </c>
      <c r="E66" s="1236">
        <v>410.3</v>
      </c>
      <c r="F66" s="1236">
        <v>47.291378515444904</v>
      </c>
      <c r="G66" s="1237">
        <v>421.5</v>
      </c>
      <c r="H66" s="1237">
        <v>48.728323699421964</v>
      </c>
      <c r="I66" s="1237">
        <v>411.7</v>
      </c>
      <c r="J66" s="1237">
        <v>47.994870599207275</v>
      </c>
      <c r="K66" s="1237">
        <v>424</v>
      </c>
      <c r="L66" s="1237">
        <v>49.165120593692023</v>
      </c>
      <c r="M66" s="1237">
        <v>434.6</v>
      </c>
      <c r="N66" s="1237">
        <f>+M66/M65*100</f>
        <v>48.229941182998559</v>
      </c>
      <c r="O66" s="1222"/>
      <c r="P66" s="692"/>
    </row>
    <row r="67" spans="1:16" s="695" customFormat="1" ht="10.5" customHeight="1">
      <c r="A67" s="692"/>
      <c r="B67" s="666"/>
      <c r="C67" s="244"/>
      <c r="D67" s="1185" t="s">
        <v>73</v>
      </c>
      <c r="E67" s="1236">
        <v>457.2</v>
      </c>
      <c r="F67" s="1236">
        <v>52.697095435684652</v>
      </c>
      <c r="G67" s="1237">
        <v>443.5</v>
      </c>
      <c r="H67" s="1237">
        <v>51.271676300578036</v>
      </c>
      <c r="I67" s="1237">
        <v>446.1</v>
      </c>
      <c r="J67" s="1237">
        <v>52.005129400792725</v>
      </c>
      <c r="K67" s="1237">
        <v>438.4</v>
      </c>
      <c r="L67" s="1237">
        <v>50.834879406307977</v>
      </c>
      <c r="M67" s="1237">
        <v>466.5</v>
      </c>
      <c r="N67" s="1237">
        <f>+M67/M65*100</f>
        <v>51.770058817001441</v>
      </c>
      <c r="O67" s="1222"/>
      <c r="P67" s="692"/>
    </row>
    <row r="68" spans="1:16" s="695" customFormat="1" ht="15" customHeight="1">
      <c r="A68" s="692"/>
      <c r="B68" s="666"/>
      <c r="C68" s="288" t="s">
        <v>550</v>
      </c>
      <c r="D68" s="288"/>
      <c r="E68" s="1234">
        <v>826.3</v>
      </c>
      <c r="F68" s="1234">
        <v>22.521736760336882</v>
      </c>
      <c r="G68" s="1235">
        <v>820.2</v>
      </c>
      <c r="H68" s="1235">
        <v>22.50637982602969</v>
      </c>
      <c r="I68" s="1235">
        <v>832.8</v>
      </c>
      <c r="J68" s="1235">
        <v>23.537391894183482</v>
      </c>
      <c r="K68" s="1235">
        <v>804.4</v>
      </c>
      <c r="L68" s="1235">
        <v>23.098348887293611</v>
      </c>
      <c r="M68" s="1235">
        <v>806.8</v>
      </c>
      <c r="N68" s="1235">
        <f>+M68/M$50*100</f>
        <v>22.900286679344894</v>
      </c>
      <c r="O68" s="1222"/>
      <c r="P68" s="692"/>
    </row>
    <row r="69" spans="1:16" s="695" customFormat="1" ht="10.5" customHeight="1">
      <c r="A69" s="692"/>
      <c r="B69" s="666"/>
      <c r="C69" s="134"/>
      <c r="D69" s="1182" t="s">
        <v>74</v>
      </c>
      <c r="E69" s="1236">
        <v>329.1</v>
      </c>
      <c r="F69" s="1236">
        <v>39.828149582476101</v>
      </c>
      <c r="G69" s="1237">
        <v>313.5</v>
      </c>
      <c r="H69" s="1237">
        <v>38.222384784198979</v>
      </c>
      <c r="I69" s="1237">
        <v>322.89999999999998</v>
      </c>
      <c r="J69" s="1237">
        <v>38.772814601344862</v>
      </c>
      <c r="K69" s="1237">
        <v>304</v>
      </c>
      <c r="L69" s="1237">
        <v>37.792143212332178</v>
      </c>
      <c r="M69" s="1237">
        <v>307.89999999999998</v>
      </c>
      <c r="N69" s="1237">
        <f>+M69/M68*100</f>
        <v>38.163113534952899</v>
      </c>
      <c r="O69" s="1222"/>
      <c r="P69" s="692"/>
    </row>
    <row r="70" spans="1:16" s="695" customFormat="1" ht="10.5" customHeight="1">
      <c r="A70" s="692"/>
      <c r="B70" s="666"/>
      <c r="C70" s="244"/>
      <c r="D70" s="1185" t="s">
        <v>73</v>
      </c>
      <c r="E70" s="1236">
        <v>497.2</v>
      </c>
      <c r="F70" s="1236">
        <v>60.171850417523906</v>
      </c>
      <c r="G70" s="1237">
        <v>506.7</v>
      </c>
      <c r="H70" s="1237">
        <v>61.777615215801021</v>
      </c>
      <c r="I70" s="1237">
        <v>509.9</v>
      </c>
      <c r="J70" s="1237">
        <v>61.227185398655138</v>
      </c>
      <c r="K70" s="1237">
        <v>500.4</v>
      </c>
      <c r="L70" s="1237">
        <v>62.207856787667822</v>
      </c>
      <c r="M70" s="1237">
        <v>498.9</v>
      </c>
      <c r="N70" s="1237">
        <f>+M70/M68*100</f>
        <v>61.836886465047101</v>
      </c>
      <c r="O70" s="1222"/>
      <c r="P70" s="692"/>
    </row>
    <row r="71" spans="1:16" s="695" customFormat="1" ht="8.25" customHeight="1">
      <c r="A71" s="692"/>
      <c r="B71" s="666"/>
      <c r="C71" s="244"/>
      <c r="D71" s="1185"/>
      <c r="E71" s="723"/>
      <c r="F71" s="1238"/>
      <c r="G71" s="723"/>
      <c r="H71" s="1238"/>
      <c r="I71" s="723"/>
      <c r="J71" s="1238"/>
      <c r="K71" s="723"/>
      <c r="L71" s="1238"/>
      <c r="M71" s="723"/>
      <c r="N71" s="1238"/>
      <c r="O71" s="1222"/>
      <c r="P71" s="692"/>
    </row>
    <row r="72" spans="1:16" ht="12" customHeight="1">
      <c r="A72" s="580"/>
      <c r="B72" s="590"/>
      <c r="C72" s="677" t="s">
        <v>181</v>
      </c>
      <c r="D72" s="670"/>
      <c r="E72" s="954" t="s">
        <v>92</v>
      </c>
      <c r="F72" s="130"/>
      <c r="G72" s="834"/>
      <c r="H72" s="834"/>
      <c r="I72" s="1227"/>
      <c r="J72" s="1239"/>
      <c r="K72" s="1240"/>
      <c r="L72" s="1227"/>
      <c r="M72" s="1241"/>
      <c r="N72" s="1241"/>
      <c r="O72" s="591"/>
      <c r="P72" s="580"/>
    </row>
    <row r="73" spans="1:16" s="1194" customFormat="1" ht="13.5" customHeight="1">
      <c r="A73" s="1195"/>
      <c r="B73" s="1242"/>
      <c r="C73" s="1242"/>
      <c r="D73" s="1242"/>
      <c r="E73" s="590"/>
      <c r="F73" s="590"/>
      <c r="G73" s="590"/>
      <c r="H73" s="590"/>
      <c r="I73" s="590"/>
      <c r="J73" s="590"/>
      <c r="K73" s="1365" t="s">
        <v>571</v>
      </c>
      <c r="L73" s="1365"/>
      <c r="M73" s="1365"/>
      <c r="N73" s="1365"/>
      <c r="O73" s="955">
        <v>7</v>
      </c>
      <c r="P73" s="580"/>
    </row>
    <row r="77" spans="1:16" ht="8.25" customHeight="1"/>
    <row r="79" spans="1:16" ht="9" customHeight="1">
      <c r="O79" s="596"/>
    </row>
    <row r="80" spans="1:16" ht="8.25" customHeight="1">
      <c r="M80" s="1364"/>
      <c r="N80" s="1364"/>
      <c r="O80" s="1364"/>
    </row>
    <row r="81" ht="9.75" customHeight="1"/>
  </sheetData>
  <mergeCells count="198">
    <mergeCell ref="E7:F7"/>
    <mergeCell ref="G7:H7"/>
    <mergeCell ref="I7:J7"/>
    <mergeCell ref="K7:L7"/>
    <mergeCell ref="M7:N7"/>
    <mergeCell ref="E8:F8"/>
    <mergeCell ref="G8:H8"/>
    <mergeCell ref="C1:D1"/>
    <mergeCell ref="M3:N3"/>
    <mergeCell ref="C4:N4"/>
    <mergeCell ref="C5:D6"/>
    <mergeCell ref="E6:J6"/>
    <mergeCell ref="K6:N6"/>
    <mergeCell ref="E10:F10"/>
    <mergeCell ref="G10:H10"/>
    <mergeCell ref="I10:J10"/>
    <mergeCell ref="K10:L10"/>
    <mergeCell ref="M10:N10"/>
    <mergeCell ref="C9:D9"/>
    <mergeCell ref="E9:F9"/>
    <mergeCell ref="G9:H9"/>
    <mergeCell ref="I9:J9"/>
    <mergeCell ref="K9:L9"/>
    <mergeCell ref="M9:N9"/>
    <mergeCell ref="E11:F11"/>
    <mergeCell ref="G11:H11"/>
    <mergeCell ref="I11:J11"/>
    <mergeCell ref="K11:L11"/>
    <mergeCell ref="M11:N11"/>
    <mergeCell ref="E12:F12"/>
    <mergeCell ref="G12:H12"/>
    <mergeCell ref="I12:J12"/>
    <mergeCell ref="K12:L12"/>
    <mergeCell ref="M12:N12"/>
    <mergeCell ref="E13:F13"/>
    <mergeCell ref="G13:H13"/>
    <mergeCell ref="I13:J13"/>
    <mergeCell ref="K13:L13"/>
    <mergeCell ref="M13:N13"/>
    <mergeCell ref="E14:F14"/>
    <mergeCell ref="G14:H14"/>
    <mergeCell ref="I14:J14"/>
    <mergeCell ref="K14:L14"/>
    <mergeCell ref="M14:N14"/>
    <mergeCell ref="E15:F15"/>
    <mergeCell ref="G15:H15"/>
    <mergeCell ref="I15:J15"/>
    <mergeCell ref="K15:L15"/>
    <mergeCell ref="M15:N15"/>
    <mergeCell ref="E16:F16"/>
    <mergeCell ref="G16:H16"/>
    <mergeCell ref="I16:J16"/>
    <mergeCell ref="K16:L16"/>
    <mergeCell ref="M16:N16"/>
    <mergeCell ref="E17:F17"/>
    <mergeCell ref="G17:H17"/>
    <mergeCell ref="I17:J17"/>
    <mergeCell ref="K17:L17"/>
    <mergeCell ref="M17:N17"/>
    <mergeCell ref="E18:F18"/>
    <mergeCell ref="G18:H18"/>
    <mergeCell ref="I18:J18"/>
    <mergeCell ref="K18:L18"/>
    <mergeCell ref="M18:N18"/>
    <mergeCell ref="E19:F19"/>
    <mergeCell ref="G19:H19"/>
    <mergeCell ref="I19:J19"/>
    <mergeCell ref="K19:L19"/>
    <mergeCell ref="M19:N19"/>
    <mergeCell ref="E20:F20"/>
    <mergeCell ref="G20:H20"/>
    <mergeCell ref="I20:J20"/>
    <mergeCell ref="K20:L20"/>
    <mergeCell ref="M20:N20"/>
    <mergeCell ref="E21:F21"/>
    <mergeCell ref="G21:H21"/>
    <mergeCell ref="I21:J21"/>
    <mergeCell ref="K21:L21"/>
    <mergeCell ref="M21:N21"/>
    <mergeCell ref="E22:F22"/>
    <mergeCell ref="G22:H22"/>
    <mergeCell ref="I22:J22"/>
    <mergeCell ref="K22:L22"/>
    <mergeCell ref="M22:N22"/>
    <mergeCell ref="M25:N25"/>
    <mergeCell ref="E26:F26"/>
    <mergeCell ref="G26:H26"/>
    <mergeCell ref="I26:J26"/>
    <mergeCell ref="K26:L26"/>
    <mergeCell ref="M26:N26"/>
    <mergeCell ref="E23:F23"/>
    <mergeCell ref="G23:H23"/>
    <mergeCell ref="I23:J23"/>
    <mergeCell ref="K23:L23"/>
    <mergeCell ref="M23:N23"/>
    <mergeCell ref="E24:F24"/>
    <mergeCell ref="G24:H24"/>
    <mergeCell ref="I24:J24"/>
    <mergeCell ref="K24:L24"/>
    <mergeCell ref="M24:N24"/>
    <mergeCell ref="B28:D28"/>
    <mergeCell ref="E28:F28"/>
    <mergeCell ref="G28:H28"/>
    <mergeCell ref="I28:J28"/>
    <mergeCell ref="K28:L28"/>
    <mergeCell ref="E25:F25"/>
    <mergeCell ref="G25:H25"/>
    <mergeCell ref="I25:J25"/>
    <mergeCell ref="K25:L25"/>
    <mergeCell ref="M28:N28"/>
    <mergeCell ref="E29:F29"/>
    <mergeCell ref="G29:H29"/>
    <mergeCell ref="I29:J29"/>
    <mergeCell ref="K29:L29"/>
    <mergeCell ref="M29:N29"/>
    <mergeCell ref="E27:F27"/>
    <mergeCell ref="G27:H27"/>
    <mergeCell ref="I27:J27"/>
    <mergeCell ref="K27:L27"/>
    <mergeCell ref="M27:N27"/>
    <mergeCell ref="E30:F30"/>
    <mergeCell ref="G30:H30"/>
    <mergeCell ref="I30:J30"/>
    <mergeCell ref="K30:L30"/>
    <mergeCell ref="M30:N30"/>
    <mergeCell ref="B31:D31"/>
    <mergeCell ref="E31:F31"/>
    <mergeCell ref="G31:H31"/>
    <mergeCell ref="I31:J31"/>
    <mergeCell ref="K31:L31"/>
    <mergeCell ref="B34:D34"/>
    <mergeCell ref="E34:F34"/>
    <mergeCell ref="G34:H34"/>
    <mergeCell ref="I34:J34"/>
    <mergeCell ref="K34:L34"/>
    <mergeCell ref="M31:N31"/>
    <mergeCell ref="E32:F32"/>
    <mergeCell ref="G32:H32"/>
    <mergeCell ref="I32:J32"/>
    <mergeCell ref="K32:L32"/>
    <mergeCell ref="M32:N32"/>
    <mergeCell ref="M34:N34"/>
    <mergeCell ref="E35:F35"/>
    <mergeCell ref="G35:H35"/>
    <mergeCell ref="I35:J35"/>
    <mergeCell ref="K35:L35"/>
    <mergeCell ref="M35:N35"/>
    <mergeCell ref="E33:F33"/>
    <mergeCell ref="G33:H33"/>
    <mergeCell ref="I33:J33"/>
    <mergeCell ref="K33:L33"/>
    <mergeCell ref="M33:N33"/>
    <mergeCell ref="E36:F36"/>
    <mergeCell ref="G36:H36"/>
    <mergeCell ref="I36:J36"/>
    <mergeCell ref="K36:L36"/>
    <mergeCell ref="M36:N36"/>
    <mergeCell ref="E37:F37"/>
    <mergeCell ref="G37:H37"/>
    <mergeCell ref="I37:J37"/>
    <mergeCell ref="K37:L37"/>
    <mergeCell ref="M37:N37"/>
    <mergeCell ref="C39:D39"/>
    <mergeCell ref="E39:F39"/>
    <mergeCell ref="G39:H39"/>
    <mergeCell ref="I39:J39"/>
    <mergeCell ref="K39:L39"/>
    <mergeCell ref="M39:N39"/>
    <mergeCell ref="C38:D38"/>
    <mergeCell ref="E38:F38"/>
    <mergeCell ref="G38:H38"/>
    <mergeCell ref="I38:J38"/>
    <mergeCell ref="K38:L38"/>
    <mergeCell ref="M38:N38"/>
    <mergeCell ref="C41:D41"/>
    <mergeCell ref="E41:F41"/>
    <mergeCell ref="G41:H41"/>
    <mergeCell ref="I41:J41"/>
    <mergeCell ref="K41:L41"/>
    <mergeCell ref="M41:N41"/>
    <mergeCell ref="C40:D40"/>
    <mergeCell ref="E40:F40"/>
    <mergeCell ref="G40:H40"/>
    <mergeCell ref="I40:J40"/>
    <mergeCell ref="K40:L40"/>
    <mergeCell ref="M40:N40"/>
    <mergeCell ref="M80:O80"/>
    <mergeCell ref="C50:D50"/>
    <mergeCell ref="K73:N73"/>
    <mergeCell ref="M43:N43"/>
    <mergeCell ref="C45:D46"/>
    <mergeCell ref="E46:J46"/>
    <mergeCell ref="K46:N46"/>
    <mergeCell ref="E47:F47"/>
    <mergeCell ref="G47:H47"/>
    <mergeCell ref="I47:J47"/>
    <mergeCell ref="K47:L47"/>
    <mergeCell ref="M47:N47"/>
  </mergeCells>
  <printOptions horizontalCentered="1"/>
  <pageMargins left="0.15748031496062992" right="0.15748031496062992" top="0.19685039370078741" bottom="0.19685039370078741" header="0" footer="0"/>
  <pageSetup paperSize="9" orientation="portrait" r:id="rId1"/>
  <headerFooter alignWithMargins="0"/>
  <ignoredErrors>
    <ignoredError sqref="E26:L27 F9 H9 J9 L9 F10 H10 J10 L10 F11 H11 J11 L11 F12 H12 J12 L12 F13 H13 J13 L13 F14 H14 J14 L14 F15 H15 J15 L15 F16 H16 J16 L16 F17 H17 J17 L17 F18 H18 J18 L18 F19 H19 J19 L19 F20 H20 J20 L20 F21 H21 J21 L21 F22 H22 J22 L22 F23 H23 J23 L23 F24 H24 J24 L24 F25 H25 J25 L25 E37:L38 F28 H28 J28 L28 F29 H29 J29 L29 F30 H30 J30 L30 F31 H31 J31 L31 F32 H32 J32 L32 F33 H33 J33 L33 F34 H34 J34 L34 F35 H35 J35 L35 F36 H36 J36 L36 F41 F39 H39 J39 L39 F40 H40 J40 L40 H41 J41 L41" formulaRange="1"/>
  </ignoredErrors>
  <drawing r:id="rId2"/>
</worksheet>
</file>

<file path=xl/worksheets/sheet6.xml><?xml version="1.0" encoding="utf-8"?>
<worksheet xmlns="http://schemas.openxmlformats.org/spreadsheetml/2006/main" xmlns:r="http://schemas.openxmlformats.org/officeDocument/2006/relationships">
  <sheetPr>
    <tabColor theme="5"/>
  </sheetPr>
  <dimension ref="A1:P86"/>
  <sheetViews>
    <sheetView showRuler="0" zoomScaleNormal="100" workbookViewId="0"/>
  </sheetViews>
  <sheetFormatPr defaultRowHeight="12.75"/>
  <cols>
    <col min="1" max="1" width="1" style="585" customWidth="1"/>
    <col min="2" max="2" width="2.5703125" style="585" customWidth="1"/>
    <col min="3" max="3" width="1" style="585" customWidth="1"/>
    <col min="4" max="4" width="28.28515625" style="585" customWidth="1"/>
    <col min="5" max="5" width="7.28515625" style="585" customWidth="1"/>
    <col min="6" max="6" width="4.85546875" style="585" customWidth="1"/>
    <col min="7" max="7" width="7.28515625" style="585" customWidth="1"/>
    <col min="8" max="8" width="4.85546875" style="585" customWidth="1"/>
    <col min="9" max="9" width="7.28515625" style="585" customWidth="1"/>
    <col min="10" max="10" width="4.85546875" style="585" customWidth="1"/>
    <col min="11" max="11" width="7.28515625" style="585" customWidth="1"/>
    <col min="12" max="12" width="4.85546875" style="585" customWidth="1"/>
    <col min="13" max="13" width="7.28515625" style="585" customWidth="1"/>
    <col min="14" max="14" width="4.85546875" style="585" customWidth="1"/>
    <col min="15" max="15" width="2.5703125" style="585" customWidth="1"/>
    <col min="16" max="16" width="1" style="585" customWidth="1"/>
    <col min="17" max="16384" width="9.140625" style="585"/>
  </cols>
  <sheetData>
    <row r="1" spans="1:16" ht="13.5" customHeight="1">
      <c r="A1" s="580"/>
      <c r="B1" s="1243"/>
      <c r="C1" s="1243"/>
      <c r="D1" s="1243"/>
      <c r="E1" s="590"/>
      <c r="F1" s="590"/>
      <c r="G1" s="590"/>
      <c r="H1" s="590"/>
      <c r="I1" s="1363" t="s">
        <v>397</v>
      </c>
      <c r="J1" s="1363"/>
      <c r="K1" s="1363"/>
      <c r="L1" s="1363"/>
      <c r="M1" s="1363"/>
      <c r="N1" s="1363"/>
    </row>
    <row r="2" spans="1:16" ht="6" customHeight="1">
      <c r="A2" s="580"/>
      <c r="B2" s="1188"/>
      <c r="C2" s="1189"/>
      <c r="D2" s="1189"/>
      <c r="E2" s="1218"/>
      <c r="F2" s="1218"/>
      <c r="G2" s="1218"/>
      <c r="H2" s="1218"/>
      <c r="I2" s="655"/>
      <c r="J2" s="655"/>
      <c r="K2" s="655"/>
      <c r="L2" s="655"/>
      <c r="M2" s="655"/>
      <c r="N2" s="1244"/>
      <c r="O2" s="590"/>
      <c r="P2" s="580"/>
    </row>
    <row r="3" spans="1:16" ht="10.5" customHeight="1" thickBot="1">
      <c r="A3" s="580"/>
      <c r="B3" s="1245"/>
      <c r="C3" s="1246"/>
      <c r="D3" s="1190"/>
      <c r="E3" s="853"/>
      <c r="F3" s="853"/>
      <c r="G3" s="853"/>
      <c r="H3" s="853"/>
      <c r="I3" s="590"/>
      <c r="J3" s="590"/>
      <c r="K3" s="590"/>
      <c r="L3" s="590"/>
      <c r="M3" s="1356" t="s">
        <v>75</v>
      </c>
      <c r="N3" s="1356"/>
      <c r="O3" s="590"/>
      <c r="P3" s="580"/>
    </row>
    <row r="4" spans="1:16" s="594" customFormat="1" ht="13.5" customHeight="1" thickBot="1">
      <c r="A4" s="592"/>
      <c r="B4" s="830"/>
      <c r="C4" s="1247" t="s">
        <v>204</v>
      </c>
      <c r="D4" s="941"/>
      <c r="E4" s="941"/>
      <c r="F4" s="941"/>
      <c r="G4" s="941"/>
      <c r="H4" s="941"/>
      <c r="I4" s="941"/>
      <c r="J4" s="941"/>
      <c r="K4" s="941"/>
      <c r="L4" s="941"/>
      <c r="M4" s="941"/>
      <c r="N4" s="942"/>
      <c r="O4" s="590"/>
      <c r="P4" s="592"/>
    </row>
    <row r="5" spans="1:16" ht="7.5" customHeight="1">
      <c r="A5" s="580"/>
      <c r="B5" s="671"/>
      <c r="C5" s="1361" t="s">
        <v>175</v>
      </c>
      <c r="D5" s="1362"/>
      <c r="E5" s="619"/>
      <c r="F5" s="619"/>
      <c r="G5" s="619"/>
      <c r="H5" s="619"/>
      <c r="I5" s="619"/>
      <c r="J5" s="619"/>
      <c r="K5" s="670"/>
      <c r="L5" s="1248"/>
      <c r="M5" s="1248"/>
      <c r="N5" s="1248"/>
      <c r="O5" s="590"/>
      <c r="P5" s="580"/>
    </row>
    <row r="6" spans="1:16" ht="12.75" customHeight="1">
      <c r="A6" s="580"/>
      <c r="B6" s="671"/>
      <c r="C6" s="1362"/>
      <c r="D6" s="1362"/>
      <c r="E6" s="1346">
        <v>2012</v>
      </c>
      <c r="F6" s="1346"/>
      <c r="G6" s="1346"/>
      <c r="H6" s="1346"/>
      <c r="I6" s="1346"/>
      <c r="J6" s="1346"/>
      <c r="K6" s="1348">
        <v>2013</v>
      </c>
      <c r="L6" s="1348"/>
      <c r="M6" s="1348"/>
      <c r="N6" s="1348"/>
      <c r="O6" s="590"/>
      <c r="P6" s="592"/>
    </row>
    <row r="7" spans="1:16" ht="12.75" customHeight="1">
      <c r="A7" s="580"/>
      <c r="B7" s="671"/>
      <c r="C7" s="588"/>
      <c r="D7" s="588"/>
      <c r="E7" s="1345" t="s">
        <v>201</v>
      </c>
      <c r="F7" s="1345"/>
      <c r="G7" s="1393" t="s">
        <v>202</v>
      </c>
      <c r="H7" s="1393"/>
      <c r="I7" s="1393" t="s">
        <v>199</v>
      </c>
      <c r="J7" s="1393"/>
      <c r="K7" s="1393" t="s">
        <v>200</v>
      </c>
      <c r="L7" s="1393"/>
      <c r="M7" s="1393" t="s">
        <v>201</v>
      </c>
      <c r="N7" s="1393"/>
      <c r="O7" s="764"/>
      <c r="P7" s="580"/>
    </row>
    <row r="8" spans="1:16" ht="3" customHeight="1">
      <c r="A8" s="580"/>
      <c r="B8" s="671"/>
      <c r="C8" s="588"/>
      <c r="D8" s="588"/>
      <c r="E8" s="1249"/>
      <c r="F8" s="598"/>
      <c r="G8" s="1249"/>
      <c r="H8" s="598"/>
      <c r="I8" s="1249"/>
      <c r="J8" s="598"/>
      <c r="K8" s="598"/>
      <c r="L8" s="598"/>
      <c r="M8" s="598"/>
      <c r="N8" s="598"/>
      <c r="O8" s="764"/>
      <c r="P8" s="580"/>
    </row>
    <row r="9" spans="1:16" s="946" customFormat="1" ht="12" customHeight="1">
      <c r="A9" s="943"/>
      <c r="B9" s="992"/>
      <c r="C9" s="1353" t="s">
        <v>205</v>
      </c>
      <c r="D9" s="1353"/>
      <c r="E9" s="1396">
        <v>826.9</v>
      </c>
      <c r="F9" s="1396"/>
      <c r="G9" s="1396">
        <v>870.9</v>
      </c>
      <c r="H9" s="1396"/>
      <c r="I9" s="1396">
        <v>923.2</v>
      </c>
      <c r="J9" s="1396"/>
      <c r="K9" s="1396">
        <v>952.2</v>
      </c>
      <c r="L9" s="1396"/>
      <c r="M9" s="1397">
        <v>886</v>
      </c>
      <c r="N9" s="1397"/>
      <c r="O9" s="1212"/>
      <c r="P9" s="943"/>
    </row>
    <row r="10" spans="1:16" ht="12.75" customHeight="1">
      <c r="A10" s="580"/>
      <c r="B10" s="671"/>
      <c r="C10" s="134" t="s">
        <v>74</v>
      </c>
      <c r="D10" s="666"/>
      <c r="E10" s="1398">
        <v>438.1</v>
      </c>
      <c r="F10" s="1398"/>
      <c r="G10" s="1398">
        <v>468.5</v>
      </c>
      <c r="H10" s="1398"/>
      <c r="I10" s="1398">
        <v>481.8</v>
      </c>
      <c r="J10" s="1398"/>
      <c r="K10" s="1398">
        <v>504.2</v>
      </c>
      <c r="L10" s="1398"/>
      <c r="M10" s="1399">
        <v>463.2</v>
      </c>
      <c r="N10" s="1399"/>
      <c r="O10" s="764"/>
      <c r="P10" s="580"/>
    </row>
    <row r="11" spans="1:16" ht="12.75" customHeight="1">
      <c r="A11" s="580"/>
      <c r="B11" s="671"/>
      <c r="C11" s="134" t="s">
        <v>73</v>
      </c>
      <c r="D11" s="666"/>
      <c r="E11" s="1398">
        <v>388.8</v>
      </c>
      <c r="F11" s="1398"/>
      <c r="G11" s="1398">
        <v>402.5</v>
      </c>
      <c r="H11" s="1398"/>
      <c r="I11" s="1398">
        <v>441.4</v>
      </c>
      <c r="J11" s="1398"/>
      <c r="K11" s="1398">
        <v>447.9</v>
      </c>
      <c r="L11" s="1398"/>
      <c r="M11" s="1399">
        <v>422.8</v>
      </c>
      <c r="N11" s="1399"/>
      <c r="O11" s="764"/>
      <c r="P11" s="580"/>
    </row>
    <row r="12" spans="1:16" ht="18.75" customHeight="1">
      <c r="A12" s="580"/>
      <c r="B12" s="671"/>
      <c r="C12" s="134" t="s">
        <v>176</v>
      </c>
      <c r="D12" s="666"/>
      <c r="E12" s="1398">
        <v>149.69999999999999</v>
      </c>
      <c r="F12" s="1398"/>
      <c r="G12" s="1398">
        <v>175.1</v>
      </c>
      <c r="H12" s="1398"/>
      <c r="I12" s="1398">
        <v>164.9</v>
      </c>
      <c r="J12" s="1398"/>
      <c r="K12" s="1398">
        <v>165.9</v>
      </c>
      <c r="L12" s="1398"/>
      <c r="M12" s="1399">
        <v>140.6</v>
      </c>
      <c r="N12" s="1399"/>
      <c r="O12" s="764"/>
      <c r="P12" s="580"/>
    </row>
    <row r="13" spans="1:16" ht="12.75" customHeight="1">
      <c r="A13" s="580"/>
      <c r="B13" s="671"/>
      <c r="C13" s="134" t="s">
        <v>177</v>
      </c>
      <c r="D13" s="666"/>
      <c r="E13" s="1398">
        <v>415.4</v>
      </c>
      <c r="F13" s="1398"/>
      <c r="G13" s="1398">
        <v>435.6</v>
      </c>
      <c r="H13" s="1398"/>
      <c r="I13" s="1398">
        <v>482.3</v>
      </c>
      <c r="J13" s="1398"/>
      <c r="K13" s="1398">
        <v>489.6</v>
      </c>
      <c r="L13" s="1398"/>
      <c r="M13" s="1399">
        <v>454.5</v>
      </c>
      <c r="N13" s="1399"/>
      <c r="O13" s="764"/>
      <c r="P13" s="580"/>
    </row>
    <row r="14" spans="1:16" ht="12.75" customHeight="1">
      <c r="A14" s="580"/>
      <c r="B14" s="671"/>
      <c r="C14" s="134" t="s">
        <v>178</v>
      </c>
      <c r="D14" s="666"/>
      <c r="E14" s="1398">
        <v>261.8</v>
      </c>
      <c r="F14" s="1398"/>
      <c r="G14" s="1398">
        <v>260.2</v>
      </c>
      <c r="H14" s="1398"/>
      <c r="I14" s="1398">
        <v>276</v>
      </c>
      <c r="J14" s="1398"/>
      <c r="K14" s="1398">
        <v>296.7</v>
      </c>
      <c r="L14" s="1398"/>
      <c r="M14" s="1399">
        <v>290.89999999999998</v>
      </c>
      <c r="N14" s="1399"/>
      <c r="O14" s="764"/>
      <c r="P14" s="580"/>
    </row>
    <row r="15" spans="1:16" ht="18.75" customHeight="1">
      <c r="A15" s="580"/>
      <c r="B15" s="671"/>
      <c r="C15" s="134" t="s">
        <v>206</v>
      </c>
      <c r="D15" s="666"/>
      <c r="E15" s="1398">
        <v>81.900000000000006</v>
      </c>
      <c r="F15" s="1398"/>
      <c r="G15" s="1398">
        <v>98.8</v>
      </c>
      <c r="H15" s="1398"/>
      <c r="I15" s="1398">
        <v>101.6</v>
      </c>
      <c r="J15" s="1398"/>
      <c r="K15" s="1398">
        <v>93</v>
      </c>
      <c r="L15" s="1398"/>
      <c r="M15" s="1399">
        <v>85.7</v>
      </c>
      <c r="N15" s="1399"/>
      <c r="O15" s="764"/>
      <c r="P15" s="580"/>
    </row>
    <row r="16" spans="1:16" ht="12.75" customHeight="1">
      <c r="A16" s="580"/>
      <c r="B16" s="671"/>
      <c r="C16" s="134" t="s">
        <v>207</v>
      </c>
      <c r="D16" s="666"/>
      <c r="E16" s="1398">
        <v>745</v>
      </c>
      <c r="F16" s="1398"/>
      <c r="G16" s="1398">
        <v>772.2</v>
      </c>
      <c r="H16" s="1398"/>
      <c r="I16" s="1398">
        <v>821.6</v>
      </c>
      <c r="J16" s="1398"/>
      <c r="K16" s="1398">
        <v>859.1</v>
      </c>
      <c r="L16" s="1398"/>
      <c r="M16" s="1399">
        <v>800.3</v>
      </c>
      <c r="N16" s="1399"/>
      <c r="O16" s="764"/>
      <c r="P16" s="580"/>
    </row>
    <row r="17" spans="1:16" ht="18.75" customHeight="1">
      <c r="A17" s="580"/>
      <c r="B17" s="671"/>
      <c r="C17" s="134" t="s">
        <v>208</v>
      </c>
      <c r="D17" s="666"/>
      <c r="E17" s="1398">
        <v>383.6</v>
      </c>
      <c r="F17" s="1398"/>
      <c r="G17" s="1398">
        <v>387</v>
      </c>
      <c r="H17" s="1398"/>
      <c r="I17" s="1398">
        <v>403.3</v>
      </c>
      <c r="J17" s="1398"/>
      <c r="K17" s="1398">
        <v>391.7</v>
      </c>
      <c r="L17" s="1398"/>
      <c r="M17" s="1399">
        <v>337.6</v>
      </c>
      <c r="N17" s="1399"/>
      <c r="O17" s="764"/>
      <c r="P17" s="580"/>
    </row>
    <row r="18" spans="1:16" ht="12.75" customHeight="1">
      <c r="A18" s="580"/>
      <c r="B18" s="671"/>
      <c r="C18" s="134" t="s">
        <v>209</v>
      </c>
      <c r="D18" s="666"/>
      <c r="E18" s="1398">
        <v>443.3</v>
      </c>
      <c r="F18" s="1398"/>
      <c r="G18" s="1398">
        <v>483.9</v>
      </c>
      <c r="H18" s="1398"/>
      <c r="I18" s="1398">
        <v>519.9</v>
      </c>
      <c r="J18" s="1398"/>
      <c r="K18" s="1398">
        <v>560.5</v>
      </c>
      <c r="L18" s="1398"/>
      <c r="M18" s="1399">
        <v>548.29999999999995</v>
      </c>
      <c r="N18" s="1399"/>
      <c r="O18" s="764"/>
      <c r="P18" s="580"/>
    </row>
    <row r="19" spans="1:16" ht="2.25" customHeight="1">
      <c r="A19" s="580"/>
      <c r="B19" s="671"/>
      <c r="C19" s="604"/>
      <c r="D19" s="588"/>
      <c r="E19" s="1400"/>
      <c r="F19" s="1400"/>
      <c r="G19" s="1400"/>
      <c r="H19" s="1400"/>
      <c r="I19" s="1400"/>
      <c r="J19" s="1400"/>
      <c r="K19" s="1400"/>
      <c r="L19" s="1400"/>
      <c r="M19" s="1401"/>
      <c r="N19" s="1401"/>
      <c r="O19" s="764"/>
      <c r="P19" s="580"/>
    </row>
    <row r="20" spans="1:16" s="946" customFormat="1" ht="16.5" customHeight="1">
      <c r="A20" s="943"/>
      <c r="B20" s="992"/>
      <c r="C20" s="1353" t="s">
        <v>210</v>
      </c>
      <c r="D20" s="1353"/>
      <c r="E20" s="1396">
        <v>15</v>
      </c>
      <c r="F20" s="1396"/>
      <c r="G20" s="1396">
        <v>15.8</v>
      </c>
      <c r="H20" s="1396"/>
      <c r="I20" s="1396">
        <v>16.899999999999999</v>
      </c>
      <c r="J20" s="1396"/>
      <c r="K20" s="1396">
        <v>17.7</v>
      </c>
      <c r="L20" s="1396"/>
      <c r="M20" s="1397">
        <v>16.399999999999999</v>
      </c>
      <c r="N20" s="1397"/>
      <c r="O20" s="1212"/>
      <c r="P20" s="943"/>
    </row>
    <row r="21" spans="1:16" ht="12.75" customHeight="1">
      <c r="A21" s="580"/>
      <c r="B21" s="671"/>
      <c r="C21" s="134" t="s">
        <v>74</v>
      </c>
      <c r="D21" s="666"/>
      <c r="E21" s="1398">
        <v>15.1</v>
      </c>
      <c r="F21" s="1398"/>
      <c r="G21" s="1398">
        <v>16</v>
      </c>
      <c r="H21" s="1398"/>
      <c r="I21" s="1398">
        <v>16.8</v>
      </c>
      <c r="J21" s="1398"/>
      <c r="K21" s="1398">
        <v>17.8</v>
      </c>
      <c r="L21" s="1398"/>
      <c r="M21" s="1399">
        <v>16.399999999999999</v>
      </c>
      <c r="N21" s="1399"/>
      <c r="O21" s="764"/>
      <c r="P21" s="580"/>
    </row>
    <row r="22" spans="1:16" ht="12.75" customHeight="1">
      <c r="A22" s="580"/>
      <c r="B22" s="671"/>
      <c r="C22" s="134" t="s">
        <v>73</v>
      </c>
      <c r="D22" s="666"/>
      <c r="E22" s="1398">
        <v>14.9</v>
      </c>
      <c r="F22" s="1398"/>
      <c r="G22" s="1398">
        <v>15.4</v>
      </c>
      <c r="H22" s="1398"/>
      <c r="I22" s="1398">
        <v>17.100000000000001</v>
      </c>
      <c r="J22" s="1398"/>
      <c r="K22" s="1398">
        <v>17.5</v>
      </c>
      <c r="L22" s="1398"/>
      <c r="M22" s="1399">
        <v>16.5</v>
      </c>
      <c r="N22" s="1399"/>
      <c r="O22" s="764"/>
      <c r="P22" s="580"/>
    </row>
    <row r="23" spans="1:16" ht="1.5" customHeight="1">
      <c r="A23" s="580"/>
      <c r="B23" s="671"/>
      <c r="C23" s="134"/>
      <c r="D23" s="666"/>
      <c r="E23" s="1398"/>
      <c r="F23" s="1398"/>
      <c r="G23" s="1398"/>
      <c r="H23" s="1398"/>
      <c r="I23" s="1398"/>
      <c r="J23" s="1398"/>
      <c r="K23" s="1398"/>
      <c r="L23" s="1398"/>
      <c r="M23" s="1399"/>
      <c r="N23" s="1399"/>
      <c r="O23" s="764"/>
      <c r="P23" s="580"/>
    </row>
    <row r="24" spans="1:16" s="1253" customFormat="1" ht="12.75" customHeight="1">
      <c r="A24" s="1250"/>
      <c r="B24" s="1251"/>
      <c r="C24" s="1182" t="s">
        <v>211</v>
      </c>
      <c r="D24" s="1252"/>
      <c r="E24" s="1394">
        <v>-0.19999999999999929</v>
      </c>
      <c r="F24" s="1394"/>
      <c r="G24" s="1394">
        <v>-0.59999999999999964</v>
      </c>
      <c r="H24" s="1394"/>
      <c r="I24" s="1394">
        <v>0.30000000000000071</v>
      </c>
      <c r="J24" s="1394"/>
      <c r="K24" s="1394">
        <v>-0.30000000000000071</v>
      </c>
      <c r="L24" s="1394"/>
      <c r="M24" s="1395">
        <v>0.10000000000000142</v>
      </c>
      <c r="N24" s="1395"/>
      <c r="O24" s="1252"/>
      <c r="P24" s="1250"/>
    </row>
    <row r="25" spans="1:16" ht="6.75" customHeight="1">
      <c r="A25" s="580"/>
      <c r="B25" s="671"/>
      <c r="C25" s="134"/>
      <c r="D25" s="666"/>
      <c r="E25" s="1370"/>
      <c r="F25" s="1370"/>
      <c r="G25" s="1370"/>
      <c r="H25" s="1370"/>
      <c r="I25" s="1370"/>
      <c r="J25" s="1370"/>
      <c r="K25" s="1370"/>
      <c r="L25" s="1370"/>
      <c r="M25" s="1371"/>
      <c r="N25" s="1371"/>
      <c r="O25" s="764"/>
      <c r="P25" s="580"/>
    </row>
    <row r="26" spans="1:16" ht="12.75" customHeight="1">
      <c r="A26" s="580"/>
      <c r="B26" s="671"/>
      <c r="C26" s="134" t="s">
        <v>176</v>
      </c>
      <c r="D26" s="666"/>
      <c r="E26" s="1398">
        <v>35.5</v>
      </c>
      <c r="F26" s="1398"/>
      <c r="G26" s="1398">
        <v>39</v>
      </c>
      <c r="H26" s="1398"/>
      <c r="I26" s="1398">
        <v>40</v>
      </c>
      <c r="J26" s="1398"/>
      <c r="K26" s="1398">
        <v>42.1</v>
      </c>
      <c r="L26" s="1398"/>
      <c r="M26" s="1399">
        <v>37.1</v>
      </c>
      <c r="N26" s="1399"/>
      <c r="O26" s="764"/>
      <c r="P26" s="580"/>
    </row>
    <row r="27" spans="1:16" ht="12.75" customHeight="1">
      <c r="A27" s="580"/>
      <c r="B27" s="671"/>
      <c r="C27" s="134" t="s">
        <v>177</v>
      </c>
      <c r="D27" s="590"/>
      <c r="E27" s="1398">
        <v>14.7</v>
      </c>
      <c r="F27" s="1398"/>
      <c r="G27" s="1398">
        <v>15.6</v>
      </c>
      <c r="H27" s="1398"/>
      <c r="I27" s="1398">
        <v>17.399999999999999</v>
      </c>
      <c r="J27" s="1398"/>
      <c r="K27" s="1398">
        <v>17.899999999999999</v>
      </c>
      <c r="L27" s="1398"/>
      <c r="M27" s="1399">
        <v>16.7</v>
      </c>
      <c r="N27" s="1399"/>
      <c r="O27" s="764"/>
      <c r="P27" s="580"/>
    </row>
    <row r="28" spans="1:16" ht="12.75" customHeight="1">
      <c r="A28" s="580"/>
      <c r="B28" s="671"/>
      <c r="C28" s="134" t="s">
        <v>178</v>
      </c>
      <c r="D28" s="590"/>
      <c r="E28" s="1398">
        <v>11.5</v>
      </c>
      <c r="F28" s="1398"/>
      <c r="G28" s="1398">
        <v>11.4</v>
      </c>
      <c r="H28" s="1398"/>
      <c r="I28" s="1398">
        <v>12.2</v>
      </c>
      <c r="J28" s="1398"/>
      <c r="K28" s="1398">
        <v>13.2</v>
      </c>
      <c r="L28" s="1398"/>
      <c r="M28" s="1399">
        <v>12.7</v>
      </c>
      <c r="N28" s="1399"/>
      <c r="O28" s="764"/>
      <c r="P28" s="580"/>
    </row>
    <row r="29" spans="1:16" s="1033" customFormat="1" ht="18.75" customHeight="1">
      <c r="A29" s="1223"/>
      <c r="B29" s="693"/>
      <c r="C29" s="134" t="s">
        <v>212</v>
      </c>
      <c r="D29" s="666"/>
      <c r="E29" s="1398">
        <v>15.2</v>
      </c>
      <c r="F29" s="1398"/>
      <c r="G29" s="1398">
        <v>16.399999999999999</v>
      </c>
      <c r="H29" s="1398"/>
      <c r="I29" s="1398">
        <v>17.8</v>
      </c>
      <c r="J29" s="1398"/>
      <c r="K29" s="1398">
        <v>18.600000000000001</v>
      </c>
      <c r="L29" s="1398"/>
      <c r="M29" s="1399">
        <v>17.2</v>
      </c>
      <c r="N29" s="1399"/>
      <c r="O29" s="1214"/>
      <c r="P29" s="1223"/>
    </row>
    <row r="30" spans="1:16" s="1033" customFormat="1" ht="12.75" customHeight="1">
      <c r="A30" s="1223"/>
      <c r="B30" s="693"/>
      <c r="C30" s="134" t="s">
        <v>213</v>
      </c>
      <c r="D30" s="666"/>
      <c r="E30" s="1398">
        <v>11.2</v>
      </c>
      <c r="F30" s="1398"/>
      <c r="G30" s="1398">
        <v>12.5</v>
      </c>
      <c r="H30" s="1398"/>
      <c r="I30" s="1398">
        <v>12.7</v>
      </c>
      <c r="J30" s="1398"/>
      <c r="K30" s="1398">
        <v>13.3</v>
      </c>
      <c r="L30" s="1398"/>
      <c r="M30" s="1399">
        <v>11.5</v>
      </c>
      <c r="N30" s="1399"/>
      <c r="O30" s="1214"/>
      <c r="P30" s="1223"/>
    </row>
    <row r="31" spans="1:16" s="1033" customFormat="1" ht="12.75" customHeight="1">
      <c r="A31" s="1223"/>
      <c r="B31" s="693"/>
      <c r="C31" s="134" t="s">
        <v>214</v>
      </c>
      <c r="D31" s="666"/>
      <c r="E31" s="1398">
        <v>17.600000000000001</v>
      </c>
      <c r="F31" s="1398"/>
      <c r="G31" s="1398">
        <v>17.8</v>
      </c>
      <c r="H31" s="1398"/>
      <c r="I31" s="1398">
        <v>18.7</v>
      </c>
      <c r="J31" s="1398"/>
      <c r="K31" s="1398">
        <v>19.5</v>
      </c>
      <c r="L31" s="1398"/>
      <c r="M31" s="1399">
        <v>19.3</v>
      </c>
      <c r="N31" s="1399"/>
      <c r="O31" s="1214"/>
      <c r="P31" s="1223"/>
    </row>
    <row r="32" spans="1:16" s="1033" customFormat="1" ht="12.75" customHeight="1">
      <c r="A32" s="1223"/>
      <c r="B32" s="693"/>
      <c r="C32" s="134" t="s">
        <v>215</v>
      </c>
      <c r="D32" s="666"/>
      <c r="E32" s="1398">
        <v>15</v>
      </c>
      <c r="F32" s="1398"/>
      <c r="G32" s="1398">
        <v>16.100000000000001</v>
      </c>
      <c r="H32" s="1398"/>
      <c r="I32" s="1398">
        <v>17.2</v>
      </c>
      <c r="J32" s="1398"/>
      <c r="K32" s="1398">
        <v>18.5</v>
      </c>
      <c r="L32" s="1398"/>
      <c r="M32" s="1399">
        <v>17.2</v>
      </c>
      <c r="N32" s="1399"/>
      <c r="O32" s="1214"/>
      <c r="P32" s="1223"/>
    </row>
    <row r="33" spans="1:16" s="1033" customFormat="1" ht="12.75" customHeight="1">
      <c r="A33" s="1223"/>
      <c r="B33" s="693"/>
      <c r="C33" s="134" t="s">
        <v>216</v>
      </c>
      <c r="D33" s="666"/>
      <c r="E33" s="1398">
        <v>17.399999999999999</v>
      </c>
      <c r="F33" s="1398"/>
      <c r="G33" s="1398">
        <v>14.7</v>
      </c>
      <c r="H33" s="1398"/>
      <c r="I33" s="1398">
        <v>19.7</v>
      </c>
      <c r="J33" s="1398"/>
      <c r="K33" s="1398">
        <v>20.5</v>
      </c>
      <c r="L33" s="1398"/>
      <c r="M33" s="1399">
        <v>16.899999999999999</v>
      </c>
      <c r="N33" s="1399"/>
      <c r="O33" s="1214"/>
      <c r="P33" s="1223"/>
    </row>
    <row r="34" spans="1:16" s="1033" customFormat="1" ht="12.75" customHeight="1">
      <c r="A34" s="1223"/>
      <c r="B34" s="693"/>
      <c r="C34" s="134" t="s">
        <v>145</v>
      </c>
      <c r="D34" s="666"/>
      <c r="E34" s="1398">
        <v>15.6</v>
      </c>
      <c r="F34" s="1398"/>
      <c r="G34" s="1398">
        <v>15.4</v>
      </c>
      <c r="H34" s="1398"/>
      <c r="I34" s="1398">
        <v>16.2</v>
      </c>
      <c r="J34" s="1398"/>
      <c r="K34" s="1398">
        <v>17</v>
      </c>
      <c r="L34" s="1398"/>
      <c r="M34" s="1399">
        <v>16.100000000000001</v>
      </c>
      <c r="N34" s="1399"/>
      <c r="O34" s="1214"/>
      <c r="P34" s="1223"/>
    </row>
    <row r="35" spans="1:16" s="1033" customFormat="1" ht="12.75" customHeight="1">
      <c r="A35" s="1223"/>
      <c r="B35" s="693"/>
      <c r="C35" s="134" t="s">
        <v>146</v>
      </c>
      <c r="D35" s="666"/>
      <c r="E35" s="1398">
        <v>16.8</v>
      </c>
      <c r="F35" s="1398"/>
      <c r="G35" s="1398">
        <v>17.5</v>
      </c>
      <c r="H35" s="1398"/>
      <c r="I35" s="1398">
        <v>19.7</v>
      </c>
      <c r="J35" s="1398"/>
      <c r="K35" s="1398">
        <v>20</v>
      </c>
      <c r="L35" s="1398"/>
      <c r="M35" s="1399">
        <v>18.8</v>
      </c>
      <c r="N35" s="1399"/>
      <c r="O35" s="1214"/>
      <c r="P35" s="1223"/>
    </row>
    <row r="36" spans="1:16" ht="18.75" customHeight="1">
      <c r="A36" s="580"/>
      <c r="B36" s="671"/>
      <c r="C36" s="1353" t="s">
        <v>217</v>
      </c>
      <c r="D36" s="1353"/>
      <c r="E36" s="1396">
        <v>8</v>
      </c>
      <c r="F36" s="1396"/>
      <c r="G36" s="1396">
        <v>8.8000000000000007</v>
      </c>
      <c r="H36" s="1396"/>
      <c r="I36" s="1396">
        <v>9.5</v>
      </c>
      <c r="J36" s="1396"/>
      <c r="K36" s="1396">
        <v>10.4</v>
      </c>
      <c r="L36" s="1396"/>
      <c r="M36" s="1397">
        <v>10.199999999999999</v>
      </c>
      <c r="N36" s="1397"/>
      <c r="O36" s="764"/>
      <c r="P36" s="580"/>
    </row>
    <row r="37" spans="1:16" s="1033" customFormat="1" ht="12.75" customHeight="1">
      <c r="A37" s="1223"/>
      <c r="B37" s="1254"/>
      <c r="C37" s="134" t="s">
        <v>74</v>
      </c>
      <c r="D37" s="666"/>
      <c r="E37" s="1370">
        <v>8.1999999999999993</v>
      </c>
      <c r="F37" s="1370"/>
      <c r="G37" s="1370">
        <v>8.8000000000000007</v>
      </c>
      <c r="H37" s="1370"/>
      <c r="I37" s="1370">
        <v>9.5</v>
      </c>
      <c r="J37" s="1370"/>
      <c r="K37" s="1370">
        <v>10.4</v>
      </c>
      <c r="L37" s="1370"/>
      <c r="M37" s="1371">
        <v>10.199999999999999</v>
      </c>
      <c r="N37" s="1371"/>
      <c r="O37" s="1214"/>
      <c r="P37" s="1223"/>
    </row>
    <row r="38" spans="1:16" s="1033" customFormat="1" ht="12.75" customHeight="1">
      <c r="A38" s="1223"/>
      <c r="B38" s="1254"/>
      <c r="C38" s="134" t="s">
        <v>73</v>
      </c>
      <c r="D38" s="666"/>
      <c r="E38" s="1370">
        <v>7.9</v>
      </c>
      <c r="F38" s="1370"/>
      <c r="G38" s="1370">
        <v>8.6999999999999993</v>
      </c>
      <c r="H38" s="1370"/>
      <c r="I38" s="1370">
        <v>9.5</v>
      </c>
      <c r="J38" s="1370"/>
      <c r="K38" s="1370">
        <v>10.5</v>
      </c>
      <c r="L38" s="1370"/>
      <c r="M38" s="1371">
        <v>10.1</v>
      </c>
      <c r="N38" s="1371"/>
      <c r="O38" s="1214"/>
      <c r="P38" s="1223"/>
    </row>
    <row r="39" spans="1:16" s="695" customFormat="1" ht="2.25" customHeight="1">
      <c r="A39" s="692"/>
      <c r="B39" s="693"/>
      <c r="C39" s="134"/>
      <c r="D39" s="666"/>
      <c r="E39" s="1370"/>
      <c r="F39" s="1370"/>
      <c r="G39" s="1370"/>
      <c r="H39" s="1370"/>
      <c r="I39" s="1370"/>
      <c r="J39" s="1370"/>
      <c r="K39" s="1370"/>
      <c r="L39" s="1370"/>
      <c r="M39" s="1371"/>
      <c r="N39" s="1371"/>
      <c r="O39" s="595"/>
      <c r="P39" s="692"/>
    </row>
    <row r="40" spans="1:16" s="1253" customFormat="1" ht="12" customHeight="1">
      <c r="A40" s="1250"/>
      <c r="B40" s="1251"/>
      <c r="C40" s="1182" t="s">
        <v>218</v>
      </c>
      <c r="D40" s="1252"/>
      <c r="E40" s="1394">
        <v>-0.29999999999999893</v>
      </c>
      <c r="F40" s="1394"/>
      <c r="G40" s="1394">
        <v>-0.10000000000000142</v>
      </c>
      <c r="H40" s="1394"/>
      <c r="I40" s="1394">
        <v>0</v>
      </c>
      <c r="J40" s="1394"/>
      <c r="K40" s="1394">
        <v>9.9999999999999645E-2</v>
      </c>
      <c r="L40" s="1394"/>
      <c r="M40" s="1395">
        <v>-9.9999999999999645E-2</v>
      </c>
      <c r="N40" s="1395"/>
      <c r="O40" s="1252"/>
      <c r="P40" s="1250"/>
    </row>
    <row r="41" spans="1:16" ht="11.25" customHeight="1" thickBot="1">
      <c r="A41" s="580"/>
      <c r="B41" s="671"/>
      <c r="C41" s="1209"/>
      <c r="D41" s="843"/>
      <c r="E41" s="843"/>
      <c r="F41" s="843"/>
      <c r="G41" s="843"/>
      <c r="H41" s="843"/>
      <c r="I41" s="843"/>
      <c r="J41" s="843"/>
      <c r="K41" s="843"/>
      <c r="L41" s="843"/>
      <c r="M41" s="1356"/>
      <c r="N41" s="1356"/>
      <c r="O41" s="764"/>
      <c r="P41" s="580"/>
    </row>
    <row r="42" spans="1:16" s="594" customFormat="1" ht="14.25" customHeight="1" thickBot="1">
      <c r="A42" s="592"/>
      <c r="B42" s="830"/>
      <c r="C42" s="940" t="s">
        <v>551</v>
      </c>
      <c r="D42" s="941"/>
      <c r="E42" s="941"/>
      <c r="F42" s="941"/>
      <c r="G42" s="941"/>
      <c r="H42" s="941"/>
      <c r="I42" s="941"/>
      <c r="J42" s="941"/>
      <c r="K42" s="941"/>
      <c r="L42" s="941"/>
      <c r="M42" s="941"/>
      <c r="N42" s="942"/>
      <c r="O42" s="764"/>
      <c r="P42" s="592"/>
    </row>
    <row r="43" spans="1:16" ht="9" customHeight="1">
      <c r="A43" s="580"/>
      <c r="B43" s="671"/>
      <c r="C43" s="1391" t="s">
        <v>179</v>
      </c>
      <c r="D43" s="1392"/>
      <c r="E43" s="619"/>
      <c r="F43" s="619"/>
      <c r="G43" s="619"/>
      <c r="H43" s="619"/>
      <c r="I43" s="619"/>
      <c r="J43" s="619"/>
      <c r="K43" s="590"/>
      <c r="L43" s="1248"/>
      <c r="M43" s="1248"/>
      <c r="N43" s="1248"/>
      <c r="O43" s="764"/>
      <c r="P43" s="580"/>
    </row>
    <row r="44" spans="1:16" ht="12.75" customHeight="1">
      <c r="A44" s="580"/>
      <c r="B44" s="671"/>
      <c r="C44" s="1392"/>
      <c r="D44" s="1392"/>
      <c r="E44" s="1346">
        <v>2012</v>
      </c>
      <c r="F44" s="1346"/>
      <c r="G44" s="1346"/>
      <c r="H44" s="1346"/>
      <c r="I44" s="1346"/>
      <c r="J44" s="1346"/>
      <c r="K44" s="1348">
        <v>2013</v>
      </c>
      <c r="L44" s="1348"/>
      <c r="M44" s="1348"/>
      <c r="N44" s="1348"/>
      <c r="O44" s="590"/>
      <c r="P44" s="592"/>
    </row>
    <row r="45" spans="1:16" ht="12.75" customHeight="1">
      <c r="A45" s="580"/>
      <c r="B45" s="671"/>
      <c r="C45" s="595"/>
      <c r="D45" s="595"/>
      <c r="E45" s="1393" t="str">
        <f>+E7</f>
        <v>2.º trimestre</v>
      </c>
      <c r="F45" s="1393"/>
      <c r="G45" s="1393" t="str">
        <f>+G7</f>
        <v>3.º trimestre</v>
      </c>
      <c r="H45" s="1393"/>
      <c r="I45" s="1393" t="str">
        <f>+I7</f>
        <v>4.º trimestre</v>
      </c>
      <c r="J45" s="1393"/>
      <c r="K45" s="1393" t="str">
        <f>+K7</f>
        <v>1.º trimestre</v>
      </c>
      <c r="L45" s="1393"/>
      <c r="M45" s="1393" t="str">
        <f>+M7</f>
        <v>2.º trimestre</v>
      </c>
      <c r="N45" s="1393"/>
      <c r="O45" s="1255"/>
      <c r="P45" s="580"/>
    </row>
    <row r="46" spans="1:16" ht="11.25" customHeight="1">
      <c r="A46" s="580"/>
      <c r="B46" s="830"/>
      <c r="C46" s="595"/>
      <c r="D46" s="595"/>
      <c r="E46" s="1256"/>
      <c r="F46" s="1230" t="s">
        <v>115</v>
      </c>
      <c r="G46" s="1229" t="s">
        <v>180</v>
      </c>
      <c r="H46" s="1230" t="s">
        <v>115</v>
      </c>
      <c r="I46" s="1229" t="s">
        <v>180</v>
      </c>
      <c r="J46" s="1230" t="s">
        <v>115</v>
      </c>
      <c r="K46" s="1229" t="s">
        <v>180</v>
      </c>
      <c r="L46" s="1230" t="s">
        <v>115</v>
      </c>
      <c r="M46" s="1229" t="s">
        <v>180</v>
      </c>
      <c r="N46" s="1230" t="s">
        <v>115</v>
      </c>
      <c r="O46" s="1257"/>
      <c r="P46" s="580"/>
    </row>
    <row r="47" spans="1:16" ht="6.75" customHeight="1">
      <c r="A47" s="580"/>
      <c r="B47" s="830"/>
      <c r="C47" s="595"/>
      <c r="D47" s="595"/>
      <c r="E47" s="1255"/>
      <c r="F47" s="595"/>
      <c r="G47" s="1255"/>
      <c r="H47" s="595"/>
      <c r="I47" s="1255"/>
      <c r="J47" s="595"/>
      <c r="K47" s="1258"/>
      <c r="L47" s="1255"/>
      <c r="M47" s="1258"/>
      <c r="N47" s="1259"/>
      <c r="O47" s="1257"/>
      <c r="P47" s="580"/>
    </row>
    <row r="48" spans="1:16" s="946" customFormat="1" ht="12.75" customHeight="1">
      <c r="A48" s="943"/>
      <c r="B48" s="992"/>
      <c r="C48" s="1353" t="s">
        <v>552</v>
      </c>
      <c r="D48" s="1353"/>
      <c r="E48" s="1260">
        <v>826.9</v>
      </c>
      <c r="F48" s="1260">
        <v>100</v>
      </c>
      <c r="G48" s="1260">
        <v>870.9</v>
      </c>
      <c r="H48" s="1260">
        <v>100</v>
      </c>
      <c r="I48" s="1260">
        <v>923.2</v>
      </c>
      <c r="J48" s="1260">
        <v>100</v>
      </c>
      <c r="K48" s="1260">
        <v>952.2</v>
      </c>
      <c r="L48" s="1260">
        <v>100</v>
      </c>
      <c r="M48" s="1260">
        <v>886</v>
      </c>
      <c r="N48" s="1260">
        <f>+M48/M$48*100</f>
        <v>100</v>
      </c>
      <c r="O48" s="1257"/>
      <c r="P48" s="943"/>
    </row>
    <row r="49" spans="1:16" s="695" customFormat="1" ht="12.75" customHeight="1">
      <c r="A49" s="692"/>
      <c r="B49" s="693"/>
      <c r="C49" s="244"/>
      <c r="D49" s="134" t="s">
        <v>553</v>
      </c>
      <c r="E49" s="1261">
        <v>443.3</v>
      </c>
      <c r="F49" s="1261">
        <v>53.609868182367883</v>
      </c>
      <c r="G49" s="1261">
        <v>483.9</v>
      </c>
      <c r="H49" s="1261">
        <v>55.563210471925593</v>
      </c>
      <c r="I49" s="1261">
        <v>519.9</v>
      </c>
      <c r="J49" s="1261">
        <v>56.314991334488731</v>
      </c>
      <c r="K49" s="1261">
        <v>560.5</v>
      </c>
      <c r="L49" s="1261">
        <v>58.863684099978997</v>
      </c>
      <c r="M49" s="1261">
        <v>548.29999999999995</v>
      </c>
      <c r="N49" s="1261">
        <f>+M49/M$48*100</f>
        <v>61.884875846501117</v>
      </c>
      <c r="O49" s="1255"/>
      <c r="P49" s="692"/>
    </row>
    <row r="50" spans="1:16" s="695" customFormat="1" ht="8.25" customHeight="1">
      <c r="A50" s="692"/>
      <c r="B50" s="693"/>
      <c r="C50" s="244"/>
      <c r="D50" s="134"/>
      <c r="E50" s="1261"/>
      <c r="F50" s="1261"/>
      <c r="G50" s="1261"/>
      <c r="H50" s="1261"/>
      <c r="I50" s="1261"/>
      <c r="J50" s="1261"/>
      <c r="K50" s="1261"/>
      <c r="L50" s="1261"/>
      <c r="M50" s="1261"/>
      <c r="N50" s="1261"/>
      <c r="O50" s="1255"/>
      <c r="P50" s="692"/>
    </row>
    <row r="51" spans="1:16" s="1194" customFormat="1" ht="12.75" customHeight="1">
      <c r="A51" s="1195"/>
      <c r="B51" s="1202"/>
      <c r="C51" s="134" t="s">
        <v>544</v>
      </c>
      <c r="D51" s="288"/>
      <c r="E51" s="1261">
        <v>30.2</v>
      </c>
      <c r="F51" s="1261">
        <v>3.6521949449752089</v>
      </c>
      <c r="G51" s="1261">
        <v>28.3</v>
      </c>
      <c r="H51" s="1261">
        <v>3.2495119990814101</v>
      </c>
      <c r="I51" s="1261">
        <v>23.2</v>
      </c>
      <c r="J51" s="1261">
        <v>2.5129982668977471</v>
      </c>
      <c r="K51" s="1261">
        <v>29.1</v>
      </c>
      <c r="L51" s="1261">
        <v>3.0560806553245117</v>
      </c>
      <c r="M51" s="1261">
        <v>31.8</v>
      </c>
      <c r="N51" s="1261">
        <f>+M51/M$48*100</f>
        <v>3.5891647855530473</v>
      </c>
      <c r="O51" s="1262"/>
      <c r="P51" s="1195"/>
    </row>
    <row r="52" spans="1:16" s="695" customFormat="1" ht="12.75" customHeight="1">
      <c r="A52" s="692"/>
      <c r="B52" s="693"/>
      <c r="C52" s="244"/>
      <c r="D52" s="1182" t="s">
        <v>553</v>
      </c>
      <c r="E52" s="1263">
        <v>18.8</v>
      </c>
      <c r="F52" s="1263">
        <v>62.25165562913908</v>
      </c>
      <c r="G52" s="1263">
        <v>20.6</v>
      </c>
      <c r="H52" s="1263">
        <v>72.791519434628981</v>
      </c>
      <c r="I52" s="1263">
        <v>16.5</v>
      </c>
      <c r="J52" s="1263">
        <v>71.120689655172413</v>
      </c>
      <c r="K52" s="1263">
        <v>21.8</v>
      </c>
      <c r="L52" s="1263">
        <v>74.914089347079042</v>
      </c>
      <c r="M52" s="1263">
        <v>23.5</v>
      </c>
      <c r="N52" s="1263">
        <f>+M52/M51*100</f>
        <v>73.899371069182379</v>
      </c>
      <c r="O52" s="834"/>
      <c r="P52" s="692"/>
    </row>
    <row r="53" spans="1:16" s="695" customFormat="1" ht="8.25" customHeight="1">
      <c r="A53" s="692"/>
      <c r="B53" s="693"/>
      <c r="C53" s="244"/>
      <c r="D53" s="1182"/>
      <c r="E53" s="1263"/>
      <c r="F53" s="1263"/>
      <c r="G53" s="1263"/>
      <c r="H53" s="1263"/>
      <c r="I53" s="1263"/>
      <c r="J53" s="1263"/>
      <c r="K53" s="1263"/>
      <c r="L53" s="1263"/>
      <c r="M53" s="1263"/>
      <c r="N53" s="1263"/>
      <c r="O53" s="834"/>
      <c r="P53" s="692"/>
    </row>
    <row r="54" spans="1:16" s="1194" customFormat="1" ht="12.75" customHeight="1">
      <c r="A54" s="1195"/>
      <c r="B54" s="1202"/>
      <c r="C54" s="134" t="s">
        <v>543</v>
      </c>
      <c r="D54" s="288"/>
      <c r="E54" s="1261">
        <v>137.30000000000001</v>
      </c>
      <c r="F54" s="1261">
        <v>16.604184302817753</v>
      </c>
      <c r="G54" s="1261">
        <v>138.30000000000001</v>
      </c>
      <c r="H54" s="1261">
        <v>15.880124009645197</v>
      </c>
      <c r="I54" s="1261">
        <v>139.9</v>
      </c>
      <c r="J54" s="1261">
        <v>15.153812824956672</v>
      </c>
      <c r="K54" s="1261">
        <v>153.4</v>
      </c>
      <c r="L54" s="1261">
        <v>16.1100609115732</v>
      </c>
      <c r="M54" s="1261">
        <v>138.1</v>
      </c>
      <c r="N54" s="1261">
        <f>+M54/M$48*100</f>
        <v>15.586907449209933</v>
      </c>
      <c r="O54" s="1262"/>
      <c r="P54" s="1195"/>
    </row>
    <row r="55" spans="1:16" s="695" customFormat="1" ht="12.75" customHeight="1">
      <c r="A55" s="692"/>
      <c r="B55" s="693"/>
      <c r="C55" s="244"/>
      <c r="D55" s="1182" t="s">
        <v>553</v>
      </c>
      <c r="E55" s="1263">
        <v>87.7</v>
      </c>
      <c r="F55" s="1263">
        <v>63.874726875455202</v>
      </c>
      <c r="G55" s="1263">
        <v>90.5</v>
      </c>
      <c r="H55" s="1263">
        <v>65.437454808387557</v>
      </c>
      <c r="I55" s="1263">
        <v>90.2</v>
      </c>
      <c r="J55" s="1263">
        <v>64.474624731951394</v>
      </c>
      <c r="K55" s="1263">
        <v>98.4</v>
      </c>
      <c r="L55" s="1263">
        <v>64.146023468057365</v>
      </c>
      <c r="M55" s="1263">
        <v>98.8</v>
      </c>
      <c r="N55" s="1263">
        <f>+M55/M54*100</f>
        <v>71.542360608254882</v>
      </c>
      <c r="O55" s="834"/>
      <c r="P55" s="692"/>
    </row>
    <row r="56" spans="1:16" s="695" customFormat="1" ht="8.25" customHeight="1">
      <c r="A56" s="692"/>
      <c r="B56" s="693"/>
      <c r="C56" s="244"/>
      <c r="D56" s="1182"/>
      <c r="E56" s="1263"/>
      <c r="F56" s="1263"/>
      <c r="G56" s="1263"/>
      <c r="H56" s="1263"/>
      <c r="I56" s="1263"/>
      <c r="J56" s="1263"/>
      <c r="K56" s="1263"/>
      <c r="L56" s="1263"/>
      <c r="M56" s="1263"/>
      <c r="N56" s="1263"/>
      <c r="O56" s="834"/>
      <c r="P56" s="692"/>
    </row>
    <row r="57" spans="1:16" s="1194" customFormat="1" ht="12.75" customHeight="1">
      <c r="A57" s="1195"/>
      <c r="B57" s="1202"/>
      <c r="C57" s="134" t="s">
        <v>542</v>
      </c>
      <c r="D57" s="288"/>
      <c r="E57" s="1261">
        <v>132.1</v>
      </c>
      <c r="F57" s="1261">
        <v>15.975329544080299</v>
      </c>
      <c r="G57" s="1261">
        <v>132.6</v>
      </c>
      <c r="H57" s="1261">
        <v>15.22562866000689</v>
      </c>
      <c r="I57" s="1261">
        <v>142.9</v>
      </c>
      <c r="J57" s="1261">
        <v>15.478769497400346</v>
      </c>
      <c r="K57" s="1261">
        <v>158.69999999999999</v>
      </c>
      <c r="L57" s="1261">
        <v>16.666666666666664</v>
      </c>
      <c r="M57" s="1261">
        <v>152.9</v>
      </c>
      <c r="N57" s="1261">
        <f>+M57/M$48*100</f>
        <v>17.257336343115128</v>
      </c>
      <c r="O57" s="1196"/>
      <c r="P57" s="1195"/>
    </row>
    <row r="58" spans="1:16" s="695" customFormat="1" ht="12.75" customHeight="1">
      <c r="A58" s="692"/>
      <c r="B58" s="693"/>
      <c r="C58" s="244"/>
      <c r="D58" s="1182" t="s">
        <v>553</v>
      </c>
      <c r="E58" s="1263">
        <v>74.8</v>
      </c>
      <c r="F58" s="1263">
        <v>56.623769871309612</v>
      </c>
      <c r="G58" s="1263">
        <v>74.599999999999994</v>
      </c>
      <c r="H58" s="1263">
        <v>56.259426847662141</v>
      </c>
      <c r="I58" s="1263">
        <v>79.599999999999994</v>
      </c>
      <c r="J58" s="1263">
        <v>55.703289013296008</v>
      </c>
      <c r="K58" s="1263">
        <v>97.1</v>
      </c>
      <c r="L58" s="1263">
        <v>61.184625078764967</v>
      </c>
      <c r="M58" s="1263">
        <v>93.9</v>
      </c>
      <c r="N58" s="1263">
        <f>+M58/M57*100</f>
        <v>61.412688031393067</v>
      </c>
      <c r="O58" s="595"/>
      <c r="P58" s="692"/>
    </row>
    <row r="59" spans="1:16" s="695" customFormat="1" ht="8.25" customHeight="1">
      <c r="A59" s="692"/>
      <c r="B59" s="693"/>
      <c r="C59" s="244"/>
      <c r="D59" s="1182"/>
      <c r="E59" s="1263"/>
      <c r="F59" s="1263"/>
      <c r="G59" s="1263"/>
      <c r="H59" s="1263"/>
      <c r="I59" s="1263"/>
      <c r="J59" s="1263"/>
      <c r="K59" s="1263"/>
      <c r="L59" s="1263"/>
      <c r="M59" s="1263"/>
      <c r="N59" s="1263"/>
      <c r="O59" s="595"/>
      <c r="P59" s="692"/>
    </row>
    <row r="60" spans="1:16" s="1194" customFormat="1" ht="12.75" customHeight="1">
      <c r="A60" s="1195"/>
      <c r="B60" s="1202"/>
      <c r="C60" s="134" t="s">
        <v>541</v>
      </c>
      <c r="D60" s="288"/>
      <c r="E60" s="1261">
        <v>222.1</v>
      </c>
      <c r="F60" s="1261">
        <v>26.859354214536218</v>
      </c>
      <c r="G60" s="1261">
        <v>218.8</v>
      </c>
      <c r="H60" s="1261">
        <v>25.123435526466874</v>
      </c>
      <c r="I60" s="1261">
        <v>245.1</v>
      </c>
      <c r="J60" s="1261">
        <v>26.54896013864818</v>
      </c>
      <c r="K60" s="1261">
        <v>231.2</v>
      </c>
      <c r="L60" s="1261">
        <v>24.28061331653014</v>
      </c>
      <c r="M60" s="1261">
        <v>227.4</v>
      </c>
      <c r="N60" s="1261">
        <f>+M60/M$48*100</f>
        <v>25.665914221218962</v>
      </c>
      <c r="O60" s="1196"/>
      <c r="P60" s="1195"/>
    </row>
    <row r="61" spans="1:16" s="695" customFormat="1" ht="12.75" customHeight="1">
      <c r="A61" s="692"/>
      <c r="B61" s="984"/>
      <c r="C61" s="244"/>
      <c r="D61" s="1182" t="s">
        <v>553</v>
      </c>
      <c r="E61" s="1263">
        <v>114.8</v>
      </c>
      <c r="F61" s="1263">
        <v>51.688428635749659</v>
      </c>
      <c r="G61" s="1263">
        <v>117.8</v>
      </c>
      <c r="H61" s="1263">
        <v>53.839122486288851</v>
      </c>
      <c r="I61" s="1263">
        <v>133.80000000000001</v>
      </c>
      <c r="J61" s="1263">
        <v>54.589963280293766</v>
      </c>
      <c r="K61" s="1263">
        <v>129.9</v>
      </c>
      <c r="L61" s="1263">
        <v>56.185121107266447</v>
      </c>
      <c r="M61" s="1263">
        <v>130</v>
      </c>
      <c r="N61" s="1263">
        <f>+M61/M60*100</f>
        <v>57.16798592788038</v>
      </c>
      <c r="O61" s="595"/>
      <c r="P61" s="692"/>
    </row>
    <row r="62" spans="1:16" s="695" customFormat="1" ht="8.25" customHeight="1">
      <c r="A62" s="692"/>
      <c r="B62" s="984"/>
      <c r="C62" s="244"/>
      <c r="D62" s="1182"/>
      <c r="E62" s="1263"/>
      <c r="F62" s="1263"/>
      <c r="G62" s="1263"/>
      <c r="H62" s="1263"/>
      <c r="I62" s="1263"/>
      <c r="J62" s="1263"/>
      <c r="K62" s="1263"/>
      <c r="L62" s="1263"/>
      <c r="M62" s="1263"/>
      <c r="N62" s="1263"/>
      <c r="O62" s="595"/>
      <c r="P62" s="692"/>
    </row>
    <row r="63" spans="1:16" s="1194" customFormat="1" ht="12.75" customHeight="1">
      <c r="A63" s="1195"/>
      <c r="B63" s="1202"/>
      <c r="C63" s="134" t="s">
        <v>540</v>
      </c>
      <c r="D63" s="288"/>
      <c r="E63" s="1261">
        <v>197.7</v>
      </c>
      <c r="F63" s="1261">
        <v>23.908574192768171</v>
      </c>
      <c r="G63" s="1261">
        <v>215.5</v>
      </c>
      <c r="H63" s="1261">
        <v>24.744517166149961</v>
      </c>
      <c r="I63" s="1261">
        <v>223.4</v>
      </c>
      <c r="J63" s="1261">
        <v>24.198440207972268</v>
      </c>
      <c r="K63" s="1261">
        <v>231.6</v>
      </c>
      <c r="L63" s="1261">
        <v>24.322621298046627</v>
      </c>
      <c r="M63" s="1261">
        <v>209.3</v>
      </c>
      <c r="N63" s="1261">
        <f>+M63/M$48*100</f>
        <v>23.623024830699777</v>
      </c>
      <c r="O63" s="1196"/>
      <c r="P63" s="1195"/>
    </row>
    <row r="64" spans="1:16" s="695" customFormat="1" ht="12.75" customHeight="1">
      <c r="A64" s="692"/>
      <c r="B64" s="984"/>
      <c r="C64" s="244"/>
      <c r="D64" s="1182" t="s">
        <v>553</v>
      </c>
      <c r="E64" s="1263">
        <v>96</v>
      </c>
      <c r="F64" s="1263">
        <v>48.558421851289836</v>
      </c>
      <c r="G64" s="1263">
        <v>110</v>
      </c>
      <c r="H64" s="1263">
        <v>51.044083526682137</v>
      </c>
      <c r="I64" s="1263">
        <v>122.1</v>
      </c>
      <c r="J64" s="1263">
        <v>54.655326768128909</v>
      </c>
      <c r="K64" s="1263">
        <v>130.9</v>
      </c>
      <c r="L64" s="1263">
        <v>56.51986183074267</v>
      </c>
      <c r="M64" s="1263">
        <v>125.9</v>
      </c>
      <c r="N64" s="1263">
        <f>+M64/M63*100</f>
        <v>60.152890587673191</v>
      </c>
      <c r="O64" s="595"/>
      <c r="P64" s="692"/>
    </row>
    <row r="65" spans="1:16" s="695" customFormat="1" ht="8.25" customHeight="1">
      <c r="A65" s="692"/>
      <c r="B65" s="984"/>
      <c r="C65" s="244"/>
      <c r="D65" s="1182"/>
      <c r="E65" s="1263"/>
      <c r="F65" s="1263"/>
      <c r="G65" s="1263"/>
      <c r="H65" s="1263"/>
      <c r="I65" s="1263"/>
      <c r="J65" s="1263"/>
      <c r="K65" s="1263"/>
      <c r="L65" s="1263"/>
      <c r="M65" s="1263"/>
      <c r="N65" s="1263"/>
      <c r="O65" s="595"/>
      <c r="P65" s="692"/>
    </row>
    <row r="66" spans="1:16" s="1194" customFormat="1" ht="12.75" customHeight="1">
      <c r="A66" s="1195"/>
      <c r="B66" s="1202"/>
      <c r="C66" s="134" t="s">
        <v>550</v>
      </c>
      <c r="D66" s="288"/>
      <c r="E66" s="1261">
        <v>107.6</v>
      </c>
      <c r="F66" s="1261">
        <v>13.012456161567298</v>
      </c>
      <c r="G66" s="1261">
        <v>137.5</v>
      </c>
      <c r="H66" s="1261">
        <v>15.788265013204731</v>
      </c>
      <c r="I66" s="1261">
        <v>148.6</v>
      </c>
      <c r="J66" s="1261">
        <v>16.096187175043326</v>
      </c>
      <c r="K66" s="1261">
        <v>148.1</v>
      </c>
      <c r="L66" s="1261">
        <v>15.553455156479728</v>
      </c>
      <c r="M66" s="1261">
        <v>126.4</v>
      </c>
      <c r="N66" s="1261">
        <f>+M66/M$48*100</f>
        <v>14.266365688487584</v>
      </c>
      <c r="O66" s="1196"/>
      <c r="P66" s="1195"/>
    </row>
    <row r="67" spans="1:16" s="695" customFormat="1" ht="12.75" customHeight="1">
      <c r="A67" s="692"/>
      <c r="B67" s="984"/>
      <c r="C67" s="244"/>
      <c r="D67" s="1182" t="s">
        <v>553</v>
      </c>
      <c r="E67" s="1263">
        <v>51.3</v>
      </c>
      <c r="F67" s="1263">
        <v>47.676579925650557</v>
      </c>
      <c r="G67" s="1263">
        <v>70.400000000000006</v>
      </c>
      <c r="H67" s="1263">
        <v>51.2</v>
      </c>
      <c r="I67" s="1263">
        <v>77.8</v>
      </c>
      <c r="J67" s="1263">
        <v>52.355316285329742</v>
      </c>
      <c r="K67" s="1263">
        <v>82.4</v>
      </c>
      <c r="L67" s="1263">
        <v>55.638082376772459</v>
      </c>
      <c r="M67" s="1263">
        <v>76.3</v>
      </c>
      <c r="N67" s="1263">
        <f>+M67/M66*100</f>
        <v>60.36392405063291</v>
      </c>
      <c r="O67" s="595"/>
      <c r="P67" s="692"/>
    </row>
    <row r="68" spans="1:16" s="695" customFormat="1" ht="10.5" customHeight="1">
      <c r="A68" s="692"/>
      <c r="B68" s="984"/>
      <c r="C68" s="244"/>
      <c r="D68" s="1182"/>
      <c r="E68" s="834"/>
      <c r="F68" s="1227"/>
      <c r="G68" s="834"/>
      <c r="H68" s="1227"/>
      <c r="I68" s="834"/>
      <c r="J68" s="1227"/>
      <c r="K68" s="834"/>
      <c r="L68" s="1227"/>
      <c r="M68" s="834"/>
      <c r="N68" s="1227"/>
      <c r="O68" s="595"/>
      <c r="P68" s="692"/>
    </row>
    <row r="69" spans="1:16" s="1266" customFormat="1" ht="13.5" customHeight="1">
      <c r="A69" s="1264"/>
      <c r="B69" s="1202"/>
      <c r="C69" s="677" t="s">
        <v>181</v>
      </c>
      <c r="D69" s="244"/>
      <c r="E69" s="1389" t="s">
        <v>92</v>
      </c>
      <c r="F69" s="1389"/>
      <c r="G69" s="1389"/>
      <c r="H69" s="1389"/>
      <c r="I69" s="1389"/>
      <c r="J69" s="1389"/>
      <c r="K69" s="1389"/>
      <c r="L69" s="1389"/>
      <c r="M69" s="1389"/>
      <c r="N69" s="1389"/>
      <c r="O69" s="1265"/>
      <c r="P69" s="1264"/>
    </row>
    <row r="70" spans="1:16" s="1266" customFormat="1" ht="12" customHeight="1">
      <c r="A70" s="1264"/>
      <c r="B70" s="1202"/>
      <c r="C70" s="1390" t="s">
        <v>554</v>
      </c>
      <c r="D70" s="1390"/>
      <c r="E70" s="1390"/>
      <c r="F70" s="1390"/>
      <c r="G70" s="1390"/>
      <c r="H70" s="1390"/>
      <c r="I70" s="1390"/>
      <c r="J70" s="1390"/>
      <c r="K70" s="1390"/>
      <c r="L70" s="1390"/>
      <c r="M70" s="1390"/>
      <c r="N70" s="1390"/>
      <c r="O70" s="1265"/>
      <c r="P70" s="1264"/>
    </row>
    <row r="71" spans="1:16" ht="14.25" customHeight="1">
      <c r="A71" s="580"/>
      <c r="B71" s="997">
        <v>8</v>
      </c>
      <c r="C71" s="1187" t="s">
        <v>571</v>
      </c>
      <c r="D71" s="840"/>
      <c r="E71" s="590"/>
      <c r="F71" s="590"/>
      <c r="G71" s="590"/>
      <c r="H71" s="590"/>
      <c r="I71" s="590"/>
      <c r="J71" s="590"/>
      <c r="K71" s="590"/>
      <c r="L71" s="590"/>
      <c r="M71" s="590"/>
      <c r="N71" s="590"/>
      <c r="P71" s="580"/>
    </row>
    <row r="82" spans="13:15" ht="8.25" customHeight="1"/>
    <row r="84" spans="13:15" ht="9" customHeight="1">
      <c r="O84" s="596"/>
    </row>
    <row r="85" spans="13:15" ht="8.25" customHeight="1">
      <c r="M85" s="1364"/>
      <c r="N85" s="1364"/>
      <c r="O85" s="1364"/>
    </row>
    <row r="86" spans="13:15" ht="9.75" customHeight="1"/>
  </sheetData>
  <mergeCells count="186">
    <mergeCell ref="C9:D9"/>
    <mergeCell ref="E9:F9"/>
    <mergeCell ref="G9:H9"/>
    <mergeCell ref="I9:J9"/>
    <mergeCell ref="K9:L9"/>
    <mergeCell ref="M9:N9"/>
    <mergeCell ref="I1:N1"/>
    <mergeCell ref="M3:N3"/>
    <mergeCell ref="C5:D6"/>
    <mergeCell ref="E6:J6"/>
    <mergeCell ref="K6:N6"/>
    <mergeCell ref="E7:F7"/>
    <mergeCell ref="G7:H7"/>
    <mergeCell ref="I7:J7"/>
    <mergeCell ref="K7:L7"/>
    <mergeCell ref="M7:N7"/>
    <mergeCell ref="E12:F12"/>
    <mergeCell ref="G12:H12"/>
    <mergeCell ref="I12:J12"/>
    <mergeCell ref="K12:L12"/>
    <mergeCell ref="M12:N12"/>
    <mergeCell ref="E10:F10"/>
    <mergeCell ref="G10:H10"/>
    <mergeCell ref="I10:J10"/>
    <mergeCell ref="K10:L10"/>
    <mergeCell ref="M10:N10"/>
    <mergeCell ref="E11:F11"/>
    <mergeCell ref="G11:H11"/>
    <mergeCell ref="I11:J11"/>
    <mergeCell ref="K11:L11"/>
    <mergeCell ref="M11:N11"/>
    <mergeCell ref="E13:F13"/>
    <mergeCell ref="G13:H13"/>
    <mergeCell ref="I13:J13"/>
    <mergeCell ref="K13:L13"/>
    <mergeCell ref="M13:N13"/>
    <mergeCell ref="E14:F14"/>
    <mergeCell ref="G14:H14"/>
    <mergeCell ref="I14:J14"/>
    <mergeCell ref="K14:L14"/>
    <mergeCell ref="M14:N14"/>
    <mergeCell ref="M17:N17"/>
    <mergeCell ref="E18:F18"/>
    <mergeCell ref="G18:H18"/>
    <mergeCell ref="I18:J18"/>
    <mergeCell ref="K18:L18"/>
    <mergeCell ref="M18:N18"/>
    <mergeCell ref="E15:F15"/>
    <mergeCell ref="G15:H15"/>
    <mergeCell ref="I15:J15"/>
    <mergeCell ref="K15:L15"/>
    <mergeCell ref="M15:N15"/>
    <mergeCell ref="E16:F16"/>
    <mergeCell ref="G16:H16"/>
    <mergeCell ref="I16:J16"/>
    <mergeCell ref="K16:L16"/>
    <mergeCell ref="M16:N16"/>
    <mergeCell ref="C20:D20"/>
    <mergeCell ref="E20:F20"/>
    <mergeCell ref="G20:H20"/>
    <mergeCell ref="I20:J20"/>
    <mergeCell ref="K20:L20"/>
    <mergeCell ref="E17:F17"/>
    <mergeCell ref="G17:H17"/>
    <mergeCell ref="I17:J17"/>
    <mergeCell ref="K17:L17"/>
    <mergeCell ref="M20:N20"/>
    <mergeCell ref="E21:F21"/>
    <mergeCell ref="G21:H21"/>
    <mergeCell ref="I21:J21"/>
    <mergeCell ref="K21:L21"/>
    <mergeCell ref="M21:N21"/>
    <mergeCell ref="E19:F19"/>
    <mergeCell ref="G19:H19"/>
    <mergeCell ref="I19:J19"/>
    <mergeCell ref="K19:L19"/>
    <mergeCell ref="M19:N19"/>
    <mergeCell ref="E22:F22"/>
    <mergeCell ref="G22:H22"/>
    <mergeCell ref="I22:J22"/>
    <mergeCell ref="K22:L22"/>
    <mergeCell ref="M22:N22"/>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E27:F27"/>
    <mergeCell ref="G27:H27"/>
    <mergeCell ref="I27:J27"/>
    <mergeCell ref="K27:L27"/>
    <mergeCell ref="M27:N27"/>
    <mergeCell ref="E28:F28"/>
    <mergeCell ref="G28:H28"/>
    <mergeCell ref="I28:J28"/>
    <mergeCell ref="K28:L28"/>
    <mergeCell ref="M28:N28"/>
    <mergeCell ref="E29:F29"/>
    <mergeCell ref="G29:H29"/>
    <mergeCell ref="I29:J29"/>
    <mergeCell ref="K29:L29"/>
    <mergeCell ref="M29:N29"/>
    <mergeCell ref="E30:F30"/>
    <mergeCell ref="G30:H30"/>
    <mergeCell ref="I30:J30"/>
    <mergeCell ref="K30:L30"/>
    <mergeCell ref="M30:N30"/>
    <mergeCell ref="E31:F31"/>
    <mergeCell ref="G31:H31"/>
    <mergeCell ref="I31:J31"/>
    <mergeCell ref="K31:L31"/>
    <mergeCell ref="M31:N31"/>
    <mergeCell ref="E32:F32"/>
    <mergeCell ref="G32:H32"/>
    <mergeCell ref="I32:J32"/>
    <mergeCell ref="K32:L32"/>
    <mergeCell ref="M32:N32"/>
    <mergeCell ref="E33:F33"/>
    <mergeCell ref="G33:H33"/>
    <mergeCell ref="I33:J33"/>
    <mergeCell ref="K33:L33"/>
    <mergeCell ref="M33:N33"/>
    <mergeCell ref="C36:D36"/>
    <mergeCell ref="E36:F36"/>
    <mergeCell ref="G36:H36"/>
    <mergeCell ref="I36:J36"/>
    <mergeCell ref="K36:L36"/>
    <mergeCell ref="M36:N36"/>
    <mergeCell ref="E34:F34"/>
    <mergeCell ref="G34:H34"/>
    <mergeCell ref="I34:J34"/>
    <mergeCell ref="K34:L34"/>
    <mergeCell ref="M34:N34"/>
    <mergeCell ref="E35:F35"/>
    <mergeCell ref="G35:H35"/>
    <mergeCell ref="I35:J35"/>
    <mergeCell ref="K35:L35"/>
    <mergeCell ref="M35:N35"/>
    <mergeCell ref="E37:F37"/>
    <mergeCell ref="G37:H37"/>
    <mergeCell ref="I37:J37"/>
    <mergeCell ref="K37:L37"/>
    <mergeCell ref="M37:N37"/>
    <mergeCell ref="E38:F38"/>
    <mergeCell ref="G38:H38"/>
    <mergeCell ref="I38:J38"/>
    <mergeCell ref="K38:L38"/>
    <mergeCell ref="M38:N38"/>
    <mergeCell ref="E39:F39"/>
    <mergeCell ref="G39:H39"/>
    <mergeCell ref="I39:J39"/>
    <mergeCell ref="K39:L39"/>
    <mergeCell ref="M39:N39"/>
    <mergeCell ref="E40:F40"/>
    <mergeCell ref="G40:H40"/>
    <mergeCell ref="I40:J40"/>
    <mergeCell ref="K40:L40"/>
    <mergeCell ref="M40:N40"/>
    <mergeCell ref="M41:N41"/>
    <mergeCell ref="C43:D44"/>
    <mergeCell ref="E44:J44"/>
    <mergeCell ref="K44:N44"/>
    <mergeCell ref="E45:F45"/>
    <mergeCell ref="G45:H45"/>
    <mergeCell ref="I45:J45"/>
    <mergeCell ref="K45:L45"/>
    <mergeCell ref="M45:N45"/>
    <mergeCell ref="E69:N69"/>
    <mergeCell ref="C70:N70"/>
    <mergeCell ref="M85:O85"/>
    <mergeCell ref="C48:D48"/>
  </mergeCells>
  <printOptions horizontalCentered="1"/>
  <pageMargins left="0.15748031496062992" right="0.15748031496062992" top="0.19685039370078741" bottom="0.19685039370078741" header="0" footer="0"/>
  <pageSetup paperSize="9" orientation="portrait" r:id="rId1"/>
  <headerFooter alignWithMargins="0"/>
  <ignoredErrors>
    <ignoredError sqref="E19:J19 K19:L19 F9 H9 J9 L9 F10 H10 J10 L10 F11 H11 J11 L11 F12 H12 J12 L12 F13 H13 J13 L13 F14 H14 J14 L14 F15 H15 J15 L15 F16 H16 J16 L16 F17 H17 J17 L17 F18 H18 J18 L18 E23:J23 F20 H20 J20 K23:L23 L20 F21 H21 J21 L21 F22 H22 J22 L22 E25:J25 F24 H24 J24 K25:L25 L24 E39:J39 F26 H26 J26 K39:L39 L26 F27 H27 J27 L27 F28 H28 J28 L28 F29 H29 J29 L29 F30 H30 J30 L30 F31 H31 J31 L31 F32 H32 J32 L32 F33 H33 J33 L33 F34 H34 J34 L34 F35 H35 J35 L35 F36 H36 J36 L36 F37 H37 J37 L37 F38 H38 J38 L38 F40 H40 J40 L40" formulaRange="1"/>
  </ignoredErrors>
  <drawing r:id="rId2"/>
</worksheet>
</file>

<file path=xl/worksheets/sheet7.xml><?xml version="1.0" encoding="utf-8"?>
<worksheet xmlns="http://schemas.openxmlformats.org/spreadsheetml/2006/main" xmlns:r="http://schemas.openxmlformats.org/officeDocument/2006/relationships">
  <sheetPr>
    <tabColor theme="5"/>
  </sheetPr>
  <dimension ref="A1:W96"/>
  <sheetViews>
    <sheetView workbookViewId="0"/>
  </sheetViews>
  <sheetFormatPr defaultRowHeight="12.75"/>
  <cols>
    <col min="1" max="1" width="1" style="187" customWidth="1"/>
    <col min="2" max="2" width="2.5703125" style="187" customWidth="1"/>
    <col min="3" max="3" width="1" style="187" customWidth="1"/>
    <col min="4" max="4" width="32.85546875" style="187" customWidth="1"/>
    <col min="5" max="9" width="11.85546875" style="187" customWidth="1"/>
    <col min="10" max="10" width="2.5703125" style="187" customWidth="1"/>
    <col min="11" max="11" width="1" style="187" customWidth="1"/>
    <col min="12" max="16384" width="9.140625" style="187"/>
  </cols>
  <sheetData>
    <row r="1" spans="1:11" ht="13.5" customHeight="1">
      <c r="A1" s="186"/>
      <c r="B1" s="1411" t="s">
        <v>393</v>
      </c>
      <c r="C1" s="1411"/>
      <c r="D1" s="1411"/>
      <c r="E1" s="188"/>
      <c r="F1" s="188"/>
      <c r="G1" s="188"/>
      <c r="H1" s="188"/>
      <c r="I1" s="188"/>
      <c r="J1" s="188"/>
      <c r="K1" s="186"/>
    </row>
    <row r="2" spans="1:11" ht="6" customHeight="1">
      <c r="A2" s="186"/>
      <c r="B2" s="902"/>
      <c r="C2" s="902"/>
      <c r="D2" s="902"/>
      <c r="E2" s="321"/>
      <c r="F2" s="321"/>
      <c r="G2" s="321"/>
      <c r="H2" s="321"/>
      <c r="I2" s="321"/>
      <c r="J2" s="322"/>
      <c r="K2" s="188"/>
    </row>
    <row r="3" spans="1:11" ht="10.5" customHeight="1" thickBot="1">
      <c r="A3" s="186"/>
      <c r="B3" s="188"/>
      <c r="C3" s="188"/>
      <c r="D3" s="188"/>
      <c r="E3" s="819"/>
      <c r="F3" s="819"/>
      <c r="G3" s="188"/>
      <c r="H3" s="819"/>
      <c r="I3" s="819" t="s">
        <v>72</v>
      </c>
      <c r="J3" s="323"/>
      <c r="K3" s="188"/>
    </row>
    <row r="4" spans="1:11" ht="13.5" customHeight="1" thickBot="1">
      <c r="A4" s="186"/>
      <c r="B4" s="188"/>
      <c r="C4" s="535" t="s">
        <v>49</v>
      </c>
      <c r="D4" s="553"/>
      <c r="E4" s="554"/>
      <c r="F4" s="554"/>
      <c r="G4" s="554"/>
      <c r="H4" s="554"/>
      <c r="I4" s="555"/>
      <c r="J4" s="323"/>
      <c r="K4" s="188"/>
    </row>
    <row r="5" spans="1:11" ht="5.25" customHeight="1">
      <c r="A5" s="186"/>
      <c r="B5" s="188"/>
      <c r="C5" s="1412" t="s">
        <v>80</v>
      </c>
      <c r="D5" s="1412"/>
      <c r="E5" s="256"/>
      <c r="F5" s="256"/>
      <c r="G5" s="256"/>
      <c r="H5" s="256"/>
      <c r="I5" s="256"/>
      <c r="J5" s="323"/>
      <c r="K5" s="188"/>
    </row>
    <row r="6" spans="1:11" ht="12.75" customHeight="1">
      <c r="A6" s="186"/>
      <c r="B6" s="188"/>
      <c r="C6" s="1412"/>
      <c r="D6" s="1412"/>
      <c r="E6" s="1409">
        <v>2012</v>
      </c>
      <c r="F6" s="1409"/>
      <c r="G6" s="1409"/>
      <c r="H6" s="1408">
        <v>2013</v>
      </c>
      <c r="I6" s="1409"/>
      <c r="J6" s="323"/>
      <c r="K6" s="188"/>
    </row>
    <row r="7" spans="1:11" ht="12.75" customHeight="1">
      <c r="A7" s="186"/>
      <c r="B7" s="188"/>
      <c r="C7" s="1406" t="s">
        <v>264</v>
      </c>
      <c r="D7" s="1407"/>
      <c r="E7" s="683" t="s">
        <v>293</v>
      </c>
      <c r="F7" s="683" t="s">
        <v>303</v>
      </c>
      <c r="G7" s="683" t="s">
        <v>356</v>
      </c>
      <c r="H7" s="1079" t="s">
        <v>423</v>
      </c>
      <c r="I7" s="683" t="s">
        <v>441</v>
      </c>
      <c r="J7" s="323"/>
      <c r="K7" s="188"/>
    </row>
    <row r="8" spans="1:11" s="237" customFormat="1" ht="9.75" customHeight="1">
      <c r="A8" s="225"/>
      <c r="B8" s="239"/>
      <c r="C8" s="685" t="s">
        <v>70</v>
      </c>
      <c r="D8" s="239"/>
      <c r="E8" s="240"/>
      <c r="F8" s="240"/>
      <c r="G8" s="240"/>
      <c r="H8" s="240"/>
      <c r="I8" s="240"/>
      <c r="J8" s="323"/>
      <c r="K8" s="188"/>
    </row>
    <row r="9" spans="1:11" s="218" customFormat="1" ht="9.75" customHeight="1">
      <c r="A9" s="216"/>
      <c r="B9" s="217"/>
      <c r="C9" s="900" t="s">
        <v>265</v>
      </c>
      <c r="D9" s="324"/>
      <c r="E9" s="230">
        <v>262</v>
      </c>
      <c r="F9" s="230">
        <v>317</v>
      </c>
      <c r="G9" s="230">
        <v>384</v>
      </c>
      <c r="H9" s="230">
        <v>322</v>
      </c>
      <c r="I9" s="230">
        <v>194</v>
      </c>
      <c r="J9" s="323"/>
      <c r="K9" s="188"/>
    </row>
    <row r="10" spans="1:11" s="218" customFormat="1" ht="9.75" customHeight="1">
      <c r="A10" s="216"/>
      <c r="B10" s="217"/>
      <c r="C10" s="900" t="s">
        <v>266</v>
      </c>
      <c r="D10" s="189"/>
      <c r="E10" s="230">
        <v>13635</v>
      </c>
      <c r="F10" s="230">
        <v>28658</v>
      </c>
      <c r="G10" s="230">
        <v>23921</v>
      </c>
      <c r="H10" s="230">
        <v>34939</v>
      </c>
      <c r="I10" s="230">
        <v>16030</v>
      </c>
      <c r="J10" s="323"/>
      <c r="K10" s="188"/>
    </row>
    <row r="11" spans="1:11" s="218" customFormat="1" ht="9.75" customHeight="1">
      <c r="A11" s="216"/>
      <c r="B11" s="217"/>
      <c r="C11" s="900" t="s">
        <v>267</v>
      </c>
      <c r="D11" s="189"/>
      <c r="E11" s="230">
        <v>3019</v>
      </c>
      <c r="F11" s="230">
        <v>3373</v>
      </c>
      <c r="G11" s="230">
        <v>3461</v>
      </c>
      <c r="H11" s="230">
        <v>3321</v>
      </c>
      <c r="I11" s="230">
        <v>1476</v>
      </c>
      <c r="J11" s="323"/>
      <c r="K11" s="188"/>
    </row>
    <row r="12" spans="1:11" s="218" customFormat="1" ht="9" customHeight="1">
      <c r="A12" s="216"/>
      <c r="B12" s="217"/>
      <c r="C12" s="685" t="s">
        <v>268</v>
      </c>
      <c r="D12" s="217"/>
      <c r="E12" s="240"/>
      <c r="F12" s="240"/>
      <c r="G12" s="240"/>
      <c r="H12" s="240"/>
      <c r="I12" s="240"/>
      <c r="J12" s="323"/>
      <c r="K12" s="188"/>
    </row>
    <row r="13" spans="1:11" s="218" customFormat="1" ht="9.75" customHeight="1">
      <c r="A13" s="216"/>
      <c r="B13" s="217"/>
      <c r="C13" s="900" t="s">
        <v>265</v>
      </c>
      <c r="D13" s="324"/>
      <c r="E13" s="231">
        <v>75</v>
      </c>
      <c r="F13" s="231">
        <v>90</v>
      </c>
      <c r="G13" s="231">
        <v>126</v>
      </c>
      <c r="H13" s="231">
        <v>97</v>
      </c>
      <c r="I13" s="231">
        <v>58</v>
      </c>
      <c r="J13" s="323"/>
      <c r="K13" s="188"/>
    </row>
    <row r="14" spans="1:11" s="218" customFormat="1" ht="9.75" customHeight="1">
      <c r="A14" s="216"/>
      <c r="B14" s="217"/>
      <c r="C14" s="900" t="s">
        <v>266</v>
      </c>
      <c r="D14" s="189"/>
      <c r="E14" s="231">
        <v>3216</v>
      </c>
      <c r="F14" s="231">
        <v>4508</v>
      </c>
      <c r="G14" s="231">
        <v>3108</v>
      </c>
      <c r="H14" s="231">
        <v>3850</v>
      </c>
      <c r="I14" s="231">
        <v>2883</v>
      </c>
      <c r="J14" s="323"/>
      <c r="K14" s="188"/>
    </row>
    <row r="15" spans="1:11" s="218" customFormat="1" ht="9.75" customHeight="1">
      <c r="A15" s="216"/>
      <c r="B15" s="217"/>
      <c r="C15" s="900" t="s">
        <v>267</v>
      </c>
      <c r="D15" s="189"/>
      <c r="E15" s="231">
        <v>1001</v>
      </c>
      <c r="F15" s="231">
        <v>845</v>
      </c>
      <c r="G15" s="231">
        <v>981</v>
      </c>
      <c r="H15" s="231">
        <v>1211</v>
      </c>
      <c r="I15" s="231">
        <v>409</v>
      </c>
      <c r="J15" s="323"/>
      <c r="K15" s="188"/>
    </row>
    <row r="16" spans="1:11" s="218" customFormat="1" ht="9.75" customHeight="1">
      <c r="A16" s="216"/>
      <c r="B16" s="217"/>
      <c r="C16" s="685" t="s">
        <v>269</v>
      </c>
      <c r="D16" s="217"/>
      <c r="E16" s="240"/>
      <c r="F16" s="240"/>
      <c r="G16" s="240"/>
      <c r="H16" s="240"/>
      <c r="I16" s="240"/>
      <c r="J16" s="323"/>
      <c r="K16" s="188"/>
    </row>
    <row r="17" spans="1:11" s="218" customFormat="1" ht="9.75" customHeight="1">
      <c r="A17" s="216"/>
      <c r="B17" s="217"/>
      <c r="C17" s="900" t="s">
        <v>265</v>
      </c>
      <c r="D17" s="189"/>
      <c r="E17" s="231">
        <v>39</v>
      </c>
      <c r="F17" s="231">
        <v>46</v>
      </c>
      <c r="G17" s="231">
        <v>60</v>
      </c>
      <c r="H17" s="231">
        <v>32</v>
      </c>
      <c r="I17" s="231">
        <v>19</v>
      </c>
      <c r="J17" s="323"/>
      <c r="K17" s="188"/>
    </row>
    <row r="18" spans="1:11" s="218" customFormat="1" ht="9.75" customHeight="1">
      <c r="A18" s="216"/>
      <c r="B18" s="217"/>
      <c r="C18" s="900" t="s">
        <v>266</v>
      </c>
      <c r="D18" s="189"/>
      <c r="E18" s="231">
        <v>932</v>
      </c>
      <c r="F18" s="231">
        <v>1192</v>
      </c>
      <c r="G18" s="231">
        <v>1673</v>
      </c>
      <c r="H18" s="231">
        <v>1621</v>
      </c>
      <c r="I18" s="231">
        <v>6051</v>
      </c>
      <c r="J18" s="323"/>
      <c r="K18" s="188"/>
    </row>
    <row r="19" spans="1:11" s="218" customFormat="1" ht="9.75" customHeight="1">
      <c r="A19" s="216"/>
      <c r="B19" s="217"/>
      <c r="C19" s="900" t="s">
        <v>267</v>
      </c>
      <c r="D19" s="189"/>
      <c r="E19" s="231">
        <v>225</v>
      </c>
      <c r="F19" s="231">
        <v>404</v>
      </c>
      <c r="G19" s="231">
        <v>413</v>
      </c>
      <c r="H19" s="231">
        <v>190</v>
      </c>
      <c r="I19" s="231">
        <v>142</v>
      </c>
      <c r="J19" s="323"/>
      <c r="K19" s="188"/>
    </row>
    <row r="20" spans="1:11" s="218" customFormat="1" ht="9" customHeight="1">
      <c r="A20" s="216"/>
      <c r="B20" s="217"/>
      <c r="C20" s="685" t="s">
        <v>270</v>
      </c>
      <c r="D20" s="217"/>
      <c r="E20" s="240"/>
      <c r="F20" s="240"/>
      <c r="G20" s="240"/>
      <c r="H20" s="240"/>
      <c r="I20" s="240"/>
      <c r="J20" s="323"/>
      <c r="K20" s="188"/>
    </row>
    <row r="21" spans="1:11" s="218" customFormat="1" ht="9.75" customHeight="1">
      <c r="A21" s="216"/>
      <c r="B21" s="217"/>
      <c r="C21" s="900" t="s">
        <v>265</v>
      </c>
      <c r="D21" s="189"/>
      <c r="E21" s="231">
        <v>134</v>
      </c>
      <c r="F21" s="231">
        <v>156</v>
      </c>
      <c r="G21" s="231">
        <v>173</v>
      </c>
      <c r="H21" s="231">
        <v>173</v>
      </c>
      <c r="I21" s="231">
        <v>107</v>
      </c>
      <c r="J21" s="323"/>
      <c r="K21" s="188"/>
    </row>
    <row r="22" spans="1:11" s="218" customFormat="1" ht="9.75" customHeight="1">
      <c r="A22" s="216"/>
      <c r="B22" s="217"/>
      <c r="C22" s="900" t="s">
        <v>266</v>
      </c>
      <c r="D22" s="189"/>
      <c r="E22" s="231">
        <v>9226</v>
      </c>
      <c r="F22" s="231">
        <v>22355</v>
      </c>
      <c r="G22" s="231">
        <v>18567</v>
      </c>
      <c r="H22" s="231">
        <v>29235</v>
      </c>
      <c r="I22" s="231">
        <v>6886</v>
      </c>
      <c r="J22" s="323"/>
      <c r="K22" s="188"/>
    </row>
    <row r="23" spans="1:11" s="218" customFormat="1" ht="9.75" customHeight="1">
      <c r="A23" s="216"/>
      <c r="B23" s="217"/>
      <c r="C23" s="900" t="s">
        <v>267</v>
      </c>
      <c r="D23" s="189"/>
      <c r="E23" s="231">
        <v>1632</v>
      </c>
      <c r="F23" s="231">
        <v>1983</v>
      </c>
      <c r="G23" s="231">
        <v>1813</v>
      </c>
      <c r="H23" s="231">
        <v>1801</v>
      </c>
      <c r="I23" s="231">
        <v>856</v>
      </c>
      <c r="J23" s="323"/>
      <c r="K23" s="188"/>
    </row>
    <row r="24" spans="1:11" s="218" customFormat="1" ht="9" customHeight="1">
      <c r="A24" s="216"/>
      <c r="B24" s="217"/>
      <c r="C24" s="685" t="s">
        <v>271</v>
      </c>
      <c r="D24" s="217"/>
      <c r="E24" s="240"/>
      <c r="F24" s="240"/>
      <c r="G24" s="240"/>
      <c r="H24" s="240"/>
      <c r="I24" s="240"/>
      <c r="J24" s="323"/>
      <c r="K24" s="188"/>
    </row>
    <row r="25" spans="1:11" s="218" customFormat="1" ht="9.75" customHeight="1">
      <c r="A25" s="216"/>
      <c r="B25" s="217"/>
      <c r="C25" s="900" t="s">
        <v>265</v>
      </c>
      <c r="D25" s="189"/>
      <c r="E25" s="231">
        <v>5</v>
      </c>
      <c r="F25" s="231">
        <v>5</v>
      </c>
      <c r="G25" s="231">
        <v>14</v>
      </c>
      <c r="H25" s="231">
        <v>9</v>
      </c>
      <c r="I25" s="231">
        <v>5</v>
      </c>
      <c r="J25" s="323"/>
      <c r="K25" s="188"/>
    </row>
    <row r="26" spans="1:11" s="218" customFormat="1" ht="9.75" customHeight="1">
      <c r="A26" s="216"/>
      <c r="B26" s="217"/>
      <c r="C26" s="900" t="s">
        <v>266</v>
      </c>
      <c r="D26" s="189"/>
      <c r="E26" s="231">
        <v>108</v>
      </c>
      <c r="F26" s="231">
        <v>83</v>
      </c>
      <c r="G26" s="231">
        <v>453</v>
      </c>
      <c r="H26" s="231">
        <v>157</v>
      </c>
      <c r="I26" s="231">
        <v>165</v>
      </c>
      <c r="J26" s="323"/>
      <c r="K26" s="188"/>
    </row>
    <row r="27" spans="1:11" s="218" customFormat="1" ht="9.75" customHeight="1">
      <c r="A27" s="216"/>
      <c r="B27" s="217"/>
      <c r="C27" s="900" t="s">
        <v>267</v>
      </c>
      <c r="D27" s="189"/>
      <c r="E27" s="231">
        <v>57</v>
      </c>
      <c r="F27" s="231">
        <v>47</v>
      </c>
      <c r="G27" s="231">
        <v>200</v>
      </c>
      <c r="H27" s="231">
        <v>59</v>
      </c>
      <c r="I27" s="231">
        <v>45</v>
      </c>
      <c r="J27" s="323"/>
      <c r="K27" s="188"/>
    </row>
    <row r="28" spans="1:11" s="218" customFormat="1" ht="9" customHeight="1">
      <c r="A28" s="216"/>
      <c r="B28" s="217"/>
      <c r="C28" s="685" t="s">
        <v>272</v>
      </c>
      <c r="D28" s="217"/>
      <c r="E28" s="240"/>
      <c r="F28" s="240"/>
      <c r="G28" s="240"/>
      <c r="H28" s="240"/>
      <c r="I28" s="240"/>
      <c r="J28" s="323"/>
      <c r="K28" s="188"/>
    </row>
    <row r="29" spans="1:11" s="218" customFormat="1" ht="9.75" customHeight="1">
      <c r="A29" s="216"/>
      <c r="B29" s="217"/>
      <c r="C29" s="900" t="s">
        <v>265</v>
      </c>
      <c r="D29" s="324"/>
      <c r="E29" s="231">
        <v>9</v>
      </c>
      <c r="F29" s="231">
        <v>20</v>
      </c>
      <c r="G29" s="231">
        <v>11</v>
      </c>
      <c r="H29" s="231">
        <v>11</v>
      </c>
      <c r="I29" s="231">
        <v>5</v>
      </c>
      <c r="J29" s="323"/>
      <c r="K29" s="188"/>
    </row>
    <row r="30" spans="1:11" s="218" customFormat="1" ht="9.75" customHeight="1">
      <c r="A30" s="216"/>
      <c r="B30" s="217"/>
      <c r="C30" s="900" t="s">
        <v>266</v>
      </c>
      <c r="D30" s="189"/>
      <c r="E30" s="231">
        <v>153</v>
      </c>
      <c r="F30" s="231">
        <v>520</v>
      </c>
      <c r="G30" s="231">
        <v>120</v>
      </c>
      <c r="H30" s="231">
        <v>76</v>
      </c>
      <c r="I30" s="231">
        <v>45</v>
      </c>
      <c r="J30" s="323"/>
      <c r="K30" s="188"/>
    </row>
    <row r="31" spans="1:11" s="218" customFormat="1" ht="9.75" customHeight="1">
      <c r="A31" s="216"/>
      <c r="B31" s="217"/>
      <c r="C31" s="900" t="s">
        <v>267</v>
      </c>
      <c r="D31" s="189"/>
      <c r="E31" s="231">
        <v>104</v>
      </c>
      <c r="F31" s="231">
        <v>94</v>
      </c>
      <c r="G31" s="231">
        <v>54</v>
      </c>
      <c r="H31" s="231">
        <v>60</v>
      </c>
      <c r="I31" s="231">
        <v>24</v>
      </c>
      <c r="J31" s="323"/>
      <c r="K31" s="188"/>
    </row>
    <row r="32" spans="1:11" s="218" customFormat="1" ht="3.75" customHeight="1">
      <c r="A32" s="216"/>
      <c r="B32" s="217"/>
      <c r="C32" s="900"/>
      <c r="D32" s="189"/>
      <c r="E32" s="230"/>
      <c r="F32" s="230"/>
      <c r="G32" s="230"/>
      <c r="H32" s="230"/>
      <c r="I32" s="230"/>
      <c r="J32" s="323"/>
      <c r="K32" s="188"/>
    </row>
    <row r="33" spans="1:11" s="237" customFormat="1" ht="12.75" customHeight="1">
      <c r="A33" s="225"/>
      <c r="B33" s="239"/>
      <c r="C33" s="1406" t="s">
        <v>171</v>
      </c>
      <c r="D33" s="1407"/>
      <c r="E33" s="238"/>
      <c r="F33" s="238"/>
      <c r="G33" s="238"/>
      <c r="H33" s="238"/>
      <c r="I33" s="238"/>
      <c r="J33" s="323"/>
      <c r="K33" s="188"/>
    </row>
    <row r="34" spans="1:11" s="232" customFormat="1" ht="9.75" customHeight="1">
      <c r="A34" s="234"/>
      <c r="B34" s="235"/>
      <c r="C34" s="685" t="s">
        <v>70</v>
      </c>
      <c r="D34" s="325"/>
      <c r="E34" s="236"/>
      <c r="F34" s="236"/>
      <c r="G34" s="236"/>
      <c r="H34" s="236"/>
      <c r="I34" s="236"/>
      <c r="J34" s="326"/>
      <c r="K34" s="222"/>
    </row>
    <row r="35" spans="1:11" ht="10.5" customHeight="1">
      <c r="A35" s="186"/>
      <c r="B35" s="188"/>
      <c r="C35" s="900" t="s">
        <v>265</v>
      </c>
      <c r="D35" s="189"/>
      <c r="E35" s="230">
        <v>233</v>
      </c>
      <c r="F35" s="230">
        <v>272</v>
      </c>
      <c r="G35" s="230">
        <v>379</v>
      </c>
      <c r="H35" s="230">
        <v>304</v>
      </c>
      <c r="I35" s="230">
        <v>199</v>
      </c>
      <c r="J35" s="323"/>
      <c r="K35" s="188"/>
    </row>
    <row r="36" spans="1:11" s="218" customFormat="1" ht="10.5" customHeight="1">
      <c r="A36" s="216"/>
      <c r="B36" s="217"/>
      <c r="C36" s="900" t="s">
        <v>266</v>
      </c>
      <c r="D36" s="189"/>
      <c r="E36" s="230">
        <v>18747</v>
      </c>
      <c r="F36" s="230">
        <v>13933</v>
      </c>
      <c r="G36" s="230">
        <v>31192</v>
      </c>
      <c r="H36" s="230">
        <v>19969</v>
      </c>
      <c r="I36" s="230">
        <v>23320</v>
      </c>
      <c r="J36" s="323"/>
      <c r="K36" s="188"/>
    </row>
    <row r="37" spans="1:11" s="218" customFormat="1" ht="12" customHeight="1">
      <c r="A37" s="216"/>
      <c r="B37" s="217"/>
      <c r="C37" s="900" t="s">
        <v>287</v>
      </c>
      <c r="D37" s="327"/>
      <c r="E37" s="230">
        <v>2403</v>
      </c>
      <c r="F37" s="230">
        <v>3006</v>
      </c>
      <c r="G37" s="230">
        <v>3763</v>
      </c>
      <c r="H37" s="230">
        <v>3146</v>
      </c>
      <c r="I37" s="230">
        <v>1900</v>
      </c>
      <c r="J37" s="323"/>
      <c r="K37" s="188"/>
    </row>
    <row r="38" spans="1:11" s="218" customFormat="1" ht="12" customHeight="1">
      <c r="A38" s="216"/>
      <c r="B38" s="217"/>
      <c r="C38" s="900" t="s">
        <v>286</v>
      </c>
      <c r="D38" s="327"/>
      <c r="E38" s="210">
        <f>SUM(E39:E41)</f>
        <v>2403</v>
      </c>
      <c r="F38" s="210">
        <f>SUM(F39:F41)</f>
        <v>3006</v>
      </c>
      <c r="G38" s="210">
        <f>SUM(G39:G41)</f>
        <v>3763</v>
      </c>
      <c r="H38" s="210">
        <f>SUM(H39:H41)</f>
        <v>3126</v>
      </c>
      <c r="I38" s="210">
        <f>SUM(I39:I41)</f>
        <v>1900</v>
      </c>
      <c r="J38" s="323"/>
      <c r="K38" s="188"/>
    </row>
    <row r="39" spans="1:11" s="218" customFormat="1" ht="9.75" customHeight="1">
      <c r="A39" s="216"/>
      <c r="B39" s="217"/>
      <c r="C39" s="900"/>
      <c r="D39" s="684" t="s">
        <v>273</v>
      </c>
      <c r="E39" s="231">
        <v>2291</v>
      </c>
      <c r="F39" s="231">
        <v>2785</v>
      </c>
      <c r="G39" s="231">
        <v>3512</v>
      </c>
      <c r="H39" s="231">
        <v>3039</v>
      </c>
      <c r="I39" s="231">
        <v>1769</v>
      </c>
      <c r="J39" s="323"/>
      <c r="K39" s="188"/>
    </row>
    <row r="40" spans="1:11" s="218" customFormat="1" ht="9.75" customHeight="1">
      <c r="A40" s="216"/>
      <c r="B40" s="217"/>
      <c r="C40" s="900"/>
      <c r="D40" s="684" t="s">
        <v>274</v>
      </c>
      <c r="E40" s="231">
        <v>41</v>
      </c>
      <c r="F40" s="231">
        <v>30</v>
      </c>
      <c r="G40" s="231">
        <v>32</v>
      </c>
      <c r="H40" s="231">
        <v>9</v>
      </c>
      <c r="I40" s="231">
        <v>66</v>
      </c>
      <c r="J40" s="323"/>
      <c r="K40" s="188"/>
    </row>
    <row r="41" spans="1:11" s="218" customFormat="1" ht="9.75" customHeight="1">
      <c r="A41" s="216"/>
      <c r="B41" s="217"/>
      <c r="C41" s="900"/>
      <c r="D41" s="684" t="s">
        <v>275</v>
      </c>
      <c r="E41" s="231">
        <v>71</v>
      </c>
      <c r="F41" s="231">
        <v>191</v>
      </c>
      <c r="G41" s="231">
        <v>219</v>
      </c>
      <c r="H41" s="231">
        <v>78</v>
      </c>
      <c r="I41" s="231">
        <v>65</v>
      </c>
      <c r="J41" s="323"/>
      <c r="K41" s="188"/>
    </row>
    <row r="42" spans="1:11" s="232" customFormat="1" ht="9" customHeight="1">
      <c r="A42" s="234"/>
      <c r="B42" s="235"/>
      <c r="C42" s="685" t="s">
        <v>268</v>
      </c>
      <c r="D42" s="325"/>
      <c r="E42" s="236"/>
      <c r="F42" s="236"/>
      <c r="G42" s="236"/>
      <c r="H42" s="236"/>
      <c r="I42" s="236"/>
      <c r="J42" s="326"/>
      <c r="K42" s="222"/>
    </row>
    <row r="43" spans="1:11" ht="10.5" customHeight="1">
      <c r="A43" s="186"/>
      <c r="B43" s="188"/>
      <c r="C43" s="900" t="s">
        <v>265</v>
      </c>
      <c r="D43" s="189"/>
      <c r="E43" s="231">
        <v>91</v>
      </c>
      <c r="F43" s="231">
        <v>92</v>
      </c>
      <c r="G43" s="231">
        <v>123</v>
      </c>
      <c r="H43" s="231">
        <v>106</v>
      </c>
      <c r="I43" s="231">
        <v>61</v>
      </c>
      <c r="J43" s="323"/>
      <c r="K43" s="188"/>
    </row>
    <row r="44" spans="1:11" s="218" customFormat="1" ht="12" customHeight="1">
      <c r="A44" s="216"/>
      <c r="B44" s="217"/>
      <c r="C44" s="900" t="s">
        <v>266</v>
      </c>
      <c r="D44" s="189"/>
      <c r="E44" s="231">
        <v>4781</v>
      </c>
      <c r="F44" s="231">
        <v>3822</v>
      </c>
      <c r="G44" s="231">
        <v>4569</v>
      </c>
      <c r="H44" s="231">
        <v>4019</v>
      </c>
      <c r="I44" s="231">
        <v>2313</v>
      </c>
      <c r="J44" s="323"/>
      <c r="K44" s="188"/>
    </row>
    <row r="45" spans="1:11" s="218" customFormat="1" ht="12" customHeight="1">
      <c r="A45" s="216"/>
      <c r="B45" s="217"/>
      <c r="C45" s="900" t="s">
        <v>287</v>
      </c>
      <c r="D45" s="327"/>
      <c r="E45" s="231">
        <v>1082</v>
      </c>
      <c r="F45" s="231">
        <v>1036</v>
      </c>
      <c r="G45" s="231">
        <v>1001</v>
      </c>
      <c r="H45" s="231">
        <v>1253</v>
      </c>
      <c r="I45" s="231">
        <v>461</v>
      </c>
      <c r="J45" s="323"/>
      <c r="K45" s="188"/>
    </row>
    <row r="46" spans="1:11" s="218" customFormat="1" ht="11.25" customHeight="1">
      <c r="A46" s="216"/>
      <c r="B46" s="217"/>
      <c r="C46" s="900" t="s">
        <v>286</v>
      </c>
      <c r="D46" s="1086"/>
      <c r="E46" s="1087">
        <f>1033+15+34</f>
        <v>1082</v>
      </c>
      <c r="F46" s="1087">
        <f>944+13+79</f>
        <v>1036</v>
      </c>
      <c r="G46" s="1087">
        <f>826+24+151</f>
        <v>1001</v>
      </c>
      <c r="H46" s="1087">
        <f>1197+7+49</f>
        <v>1253</v>
      </c>
      <c r="I46" s="1087">
        <f>400+2+59</f>
        <v>461</v>
      </c>
      <c r="J46" s="323"/>
      <c r="K46" s="188"/>
    </row>
    <row r="47" spans="1:11" s="232" customFormat="1" ht="9" customHeight="1">
      <c r="A47" s="234"/>
      <c r="B47" s="235"/>
      <c r="C47" s="685" t="s">
        <v>269</v>
      </c>
      <c r="D47" s="1088"/>
      <c r="E47" s="1088"/>
      <c r="F47" s="1088"/>
      <c r="G47" s="1088"/>
      <c r="H47" s="1088"/>
      <c r="I47" s="1088"/>
      <c r="J47" s="326"/>
      <c r="K47" s="222"/>
    </row>
    <row r="48" spans="1:11" ht="10.5" customHeight="1">
      <c r="A48" s="186"/>
      <c r="B48" s="188"/>
      <c r="C48" s="900" t="s">
        <v>265</v>
      </c>
      <c r="D48" s="1089"/>
      <c r="E48" s="1087">
        <v>41</v>
      </c>
      <c r="F48" s="1087">
        <v>39</v>
      </c>
      <c r="G48" s="1087">
        <v>65</v>
      </c>
      <c r="H48" s="1087">
        <v>35</v>
      </c>
      <c r="I48" s="1087">
        <v>23</v>
      </c>
      <c r="J48" s="323"/>
      <c r="K48" s="188"/>
    </row>
    <row r="49" spans="1:11" s="218" customFormat="1" ht="10.5" customHeight="1">
      <c r="A49" s="216"/>
      <c r="B49" s="217"/>
      <c r="C49" s="900" t="s">
        <v>266</v>
      </c>
      <c r="D49" s="189"/>
      <c r="E49" s="231">
        <v>809</v>
      </c>
      <c r="F49" s="231">
        <v>1058</v>
      </c>
      <c r="G49" s="231">
        <v>1629</v>
      </c>
      <c r="H49" s="231">
        <v>1216</v>
      </c>
      <c r="I49" s="231">
        <v>1406</v>
      </c>
      <c r="J49" s="323"/>
      <c r="K49" s="188"/>
    </row>
    <row r="50" spans="1:11" s="218" customFormat="1" ht="12" customHeight="1">
      <c r="A50" s="216"/>
      <c r="B50" s="217"/>
      <c r="C50" s="900" t="s">
        <v>287</v>
      </c>
      <c r="D50" s="327"/>
      <c r="E50" s="231">
        <v>293</v>
      </c>
      <c r="F50" s="231">
        <v>333</v>
      </c>
      <c r="G50" s="231">
        <v>461</v>
      </c>
      <c r="H50" s="231">
        <v>219</v>
      </c>
      <c r="I50" s="231">
        <v>213</v>
      </c>
      <c r="J50" s="323"/>
      <c r="K50" s="188"/>
    </row>
    <row r="51" spans="1:11" s="218" customFormat="1" ht="12" customHeight="1">
      <c r="A51" s="216"/>
      <c r="B51" s="217"/>
      <c r="C51" s="900" t="s">
        <v>286</v>
      </c>
      <c r="D51" s="327"/>
      <c r="E51" s="211">
        <f>273+8+12</f>
        <v>293</v>
      </c>
      <c r="F51" s="211">
        <f>282+51</f>
        <v>333</v>
      </c>
      <c r="G51" s="211">
        <f>431+5+25</f>
        <v>461</v>
      </c>
      <c r="H51" s="211">
        <f>210+9</f>
        <v>219</v>
      </c>
      <c r="I51" s="211">
        <f>146+63+4</f>
        <v>213</v>
      </c>
      <c r="J51" s="323"/>
      <c r="K51" s="188"/>
    </row>
    <row r="52" spans="1:11" s="232" customFormat="1" ht="9" customHeight="1">
      <c r="A52" s="234"/>
      <c r="B52" s="235"/>
      <c r="C52" s="685" t="s">
        <v>270</v>
      </c>
      <c r="D52" s="325"/>
      <c r="E52" s="233"/>
      <c r="F52" s="233"/>
      <c r="G52" s="233"/>
      <c r="H52" s="233"/>
      <c r="I52" s="233"/>
      <c r="J52" s="326"/>
      <c r="K52" s="222"/>
    </row>
    <row r="53" spans="1:11" ht="10.5" customHeight="1">
      <c r="A53" s="186"/>
      <c r="B53" s="188"/>
      <c r="C53" s="900" t="s">
        <v>265</v>
      </c>
      <c r="D53" s="189"/>
      <c r="E53" s="231">
        <v>90</v>
      </c>
      <c r="F53" s="231">
        <v>127</v>
      </c>
      <c r="G53" s="231">
        <v>164</v>
      </c>
      <c r="H53" s="231">
        <v>141</v>
      </c>
      <c r="I53" s="231">
        <v>107</v>
      </c>
      <c r="J53" s="323"/>
      <c r="K53" s="188"/>
    </row>
    <row r="54" spans="1:11" s="218" customFormat="1" ht="10.5" customHeight="1">
      <c r="A54" s="216"/>
      <c r="B54" s="217"/>
      <c r="C54" s="900" t="s">
        <v>266</v>
      </c>
      <c r="D54" s="189"/>
      <c r="E54" s="231">
        <v>12968</v>
      </c>
      <c r="F54" s="231">
        <v>8654</v>
      </c>
      <c r="G54" s="231">
        <v>24331</v>
      </c>
      <c r="H54" s="231">
        <v>14170</v>
      </c>
      <c r="I54" s="231">
        <v>19522</v>
      </c>
      <c r="J54" s="323"/>
      <c r="K54" s="188"/>
    </row>
    <row r="55" spans="1:11" s="218" customFormat="1" ht="12" customHeight="1">
      <c r="A55" s="216"/>
      <c r="B55" s="217"/>
      <c r="C55" s="900" t="s">
        <v>287</v>
      </c>
      <c r="D55" s="327"/>
      <c r="E55" s="231">
        <v>922</v>
      </c>
      <c r="F55" s="231">
        <v>1531</v>
      </c>
      <c r="G55" s="231">
        <v>2097</v>
      </c>
      <c r="H55" s="231">
        <v>1403</v>
      </c>
      <c r="I55" s="231">
        <v>1188</v>
      </c>
      <c r="J55" s="323"/>
      <c r="K55" s="188"/>
    </row>
    <row r="56" spans="1:11" s="218" customFormat="1" ht="12" customHeight="1">
      <c r="A56" s="216"/>
      <c r="B56" s="217"/>
      <c r="C56" s="900" t="s">
        <v>286</v>
      </c>
      <c r="D56" s="327"/>
      <c r="E56" s="211">
        <f>891+6+25</f>
        <v>922</v>
      </c>
      <c r="F56" s="211">
        <f>1465+17+49</f>
        <v>1531</v>
      </c>
      <c r="G56" s="211">
        <f>2051+3+43</f>
        <v>2097</v>
      </c>
      <c r="H56" s="211">
        <f>1372+2+9</f>
        <v>1383</v>
      </c>
      <c r="I56" s="211">
        <f>1187+1</f>
        <v>1188</v>
      </c>
      <c r="J56" s="323"/>
      <c r="K56" s="188"/>
    </row>
    <row r="57" spans="1:11" s="232" customFormat="1" ht="9" customHeight="1">
      <c r="A57" s="234"/>
      <c r="B57" s="235"/>
      <c r="C57" s="685" t="s">
        <v>271</v>
      </c>
      <c r="D57" s="325"/>
      <c r="E57" s="233"/>
      <c r="F57" s="233"/>
      <c r="G57" s="233"/>
      <c r="H57" s="233"/>
      <c r="I57" s="233"/>
      <c r="J57" s="326"/>
      <c r="K57" s="222"/>
    </row>
    <row r="58" spans="1:11" ht="10.5" customHeight="1">
      <c r="A58" s="186"/>
      <c r="B58" s="188"/>
      <c r="C58" s="900" t="s">
        <v>265</v>
      </c>
      <c r="D58" s="189"/>
      <c r="E58" s="231">
        <v>4</v>
      </c>
      <c r="F58" s="231">
        <v>6</v>
      </c>
      <c r="G58" s="231">
        <v>5</v>
      </c>
      <c r="H58" s="231">
        <v>12</v>
      </c>
      <c r="I58" s="231">
        <v>4</v>
      </c>
      <c r="J58" s="323"/>
      <c r="K58" s="188"/>
    </row>
    <row r="59" spans="1:11" s="218" customFormat="1" ht="10.5" customHeight="1">
      <c r="A59" s="216"/>
      <c r="B59" s="217"/>
      <c r="C59" s="900" t="s">
        <v>266</v>
      </c>
      <c r="D59" s="189"/>
      <c r="E59" s="231">
        <v>92</v>
      </c>
      <c r="F59" s="231">
        <v>139</v>
      </c>
      <c r="G59" s="231">
        <v>83</v>
      </c>
      <c r="H59" s="231">
        <v>464</v>
      </c>
      <c r="I59" s="231">
        <v>51</v>
      </c>
      <c r="J59" s="323"/>
      <c r="K59" s="188"/>
    </row>
    <row r="60" spans="1:11" s="218" customFormat="1" ht="12" customHeight="1">
      <c r="A60" s="216"/>
      <c r="B60" s="217"/>
      <c r="C60" s="900" t="s">
        <v>287</v>
      </c>
      <c r="D60" s="327"/>
      <c r="E60" s="231">
        <v>60</v>
      </c>
      <c r="F60" s="231">
        <v>63</v>
      </c>
      <c r="G60" s="231">
        <v>47</v>
      </c>
      <c r="H60" s="231">
        <v>214</v>
      </c>
      <c r="I60" s="231">
        <v>14</v>
      </c>
      <c r="J60" s="323"/>
      <c r="K60" s="188"/>
    </row>
    <row r="61" spans="1:11" s="218" customFormat="1" ht="12" customHeight="1">
      <c r="A61" s="216"/>
      <c r="B61" s="217"/>
      <c r="C61" s="900" t="s">
        <v>286</v>
      </c>
      <c r="D61" s="327"/>
      <c r="E61" s="231">
        <v>60</v>
      </c>
      <c r="F61" s="231">
        <f>51+12</f>
        <v>63</v>
      </c>
      <c r="G61" s="231">
        <v>47</v>
      </c>
      <c r="H61" s="231">
        <v>214</v>
      </c>
      <c r="I61" s="231">
        <v>14</v>
      </c>
      <c r="J61" s="323"/>
      <c r="K61" s="188"/>
    </row>
    <row r="62" spans="1:11" s="232" customFormat="1" ht="9" customHeight="1">
      <c r="A62" s="234"/>
      <c r="B62" s="235"/>
      <c r="C62" s="685" t="s">
        <v>272</v>
      </c>
      <c r="D62" s="325"/>
      <c r="E62" s="233"/>
      <c r="F62" s="233"/>
      <c r="G62" s="233"/>
      <c r="H62" s="233"/>
      <c r="I62" s="233"/>
      <c r="J62" s="326"/>
      <c r="K62" s="222"/>
    </row>
    <row r="63" spans="1:11" ht="10.5" customHeight="1">
      <c r="A63" s="186"/>
      <c r="B63" s="188"/>
      <c r="C63" s="900" t="s">
        <v>265</v>
      </c>
      <c r="D63" s="189"/>
      <c r="E63" s="231">
        <v>7</v>
      </c>
      <c r="F63" s="231">
        <v>8</v>
      </c>
      <c r="G63" s="231">
        <v>22</v>
      </c>
      <c r="H63" s="231">
        <v>10</v>
      </c>
      <c r="I63" s="231">
        <v>4</v>
      </c>
      <c r="J63" s="323"/>
      <c r="K63" s="188"/>
    </row>
    <row r="64" spans="1:11" s="218" customFormat="1" ht="10.5" customHeight="1">
      <c r="A64" s="216"/>
      <c r="B64" s="217"/>
      <c r="C64" s="900" t="s">
        <v>266</v>
      </c>
      <c r="D64" s="189"/>
      <c r="E64" s="231">
        <v>97</v>
      </c>
      <c r="F64" s="231">
        <v>260</v>
      </c>
      <c r="G64" s="231">
        <v>580</v>
      </c>
      <c r="H64" s="231">
        <v>100</v>
      </c>
      <c r="I64" s="231">
        <v>28</v>
      </c>
      <c r="J64" s="323"/>
      <c r="K64" s="188"/>
    </row>
    <row r="65" spans="1:23" s="218" customFormat="1" ht="12" customHeight="1">
      <c r="A65" s="216"/>
      <c r="B65" s="217"/>
      <c r="C65" s="900" t="s">
        <v>287</v>
      </c>
      <c r="D65" s="327"/>
      <c r="E65" s="231">
        <v>46</v>
      </c>
      <c r="F65" s="231">
        <v>43</v>
      </c>
      <c r="G65" s="231">
        <v>157</v>
      </c>
      <c r="H65" s="231">
        <v>57</v>
      </c>
      <c r="I65" s="231">
        <v>24</v>
      </c>
      <c r="J65" s="323"/>
      <c r="K65" s="188"/>
    </row>
    <row r="66" spans="1:23" s="218" customFormat="1" ht="12" customHeight="1">
      <c r="A66" s="216"/>
      <c r="B66" s="217"/>
      <c r="C66" s="900" t="s">
        <v>286</v>
      </c>
      <c r="D66" s="327"/>
      <c r="E66" s="231">
        <f>34+12</f>
        <v>46</v>
      </c>
      <c r="F66" s="231">
        <v>43</v>
      </c>
      <c r="G66" s="231">
        <v>157</v>
      </c>
      <c r="H66" s="231">
        <f>46+11</f>
        <v>57</v>
      </c>
      <c r="I66" s="231">
        <f>22+2</f>
        <v>24</v>
      </c>
      <c r="J66" s="323"/>
      <c r="K66" s="188"/>
    </row>
    <row r="67" spans="1:23" ht="6.75" customHeight="1">
      <c r="A67" s="186"/>
      <c r="B67" s="188"/>
      <c r="C67" s="113"/>
      <c r="D67" s="1410"/>
      <c r="E67" s="1410"/>
      <c r="F67" s="1410"/>
      <c r="G67" s="1410"/>
      <c r="H67" s="899"/>
      <c r="I67" s="899"/>
      <c r="J67" s="323"/>
      <c r="K67" s="196"/>
      <c r="L67" s="212"/>
      <c r="M67" s="1405"/>
      <c r="N67" s="1405"/>
      <c r="O67" s="1405"/>
      <c r="P67" s="819"/>
      <c r="Q67" s="819"/>
      <c r="R67" s="819"/>
      <c r="S67" s="819"/>
      <c r="T67" s="819"/>
      <c r="U67" s="819"/>
      <c r="V67" s="819"/>
      <c r="W67" s="819" t="s">
        <v>72</v>
      </c>
    </row>
    <row r="68" spans="1:23" ht="13.5" customHeight="1">
      <c r="A68" s="186"/>
      <c r="B68" s="188"/>
      <c r="C68" s="328" t="s">
        <v>203</v>
      </c>
      <c r="D68" s="329"/>
      <c r="E68" s="329"/>
      <c r="F68" s="329"/>
      <c r="G68" s="329"/>
      <c r="H68" s="329"/>
      <c r="I68" s="330"/>
      <c r="J68" s="323"/>
      <c r="K68" s="227"/>
      <c r="L68" s="227"/>
      <c r="M68" s="227"/>
      <c r="N68" s="227"/>
      <c r="O68" s="227"/>
      <c r="P68" s="227"/>
      <c r="Q68" s="227"/>
      <c r="R68" s="227"/>
      <c r="S68" s="227"/>
      <c r="T68" s="227"/>
      <c r="U68" s="227"/>
      <c r="V68" s="227"/>
      <c r="W68" s="227"/>
    </row>
    <row r="69" spans="1:23" ht="3.75" customHeight="1">
      <c r="A69" s="186"/>
      <c r="B69" s="188"/>
      <c r="C69" s="229"/>
      <c r="D69" s="228"/>
      <c r="E69" s="227"/>
      <c r="F69" s="227"/>
      <c r="G69" s="227"/>
      <c r="H69" s="227"/>
      <c r="I69" s="227"/>
      <c r="J69" s="323"/>
      <c r="K69" s="227"/>
      <c r="L69" s="227"/>
      <c r="M69" s="227"/>
      <c r="N69" s="227"/>
      <c r="O69" s="227"/>
      <c r="P69" s="227"/>
      <c r="Q69" s="227"/>
      <c r="R69" s="227"/>
      <c r="S69" s="227"/>
      <c r="T69" s="227"/>
      <c r="U69" s="227"/>
      <c r="V69" s="227"/>
      <c r="W69" s="227"/>
    </row>
    <row r="70" spans="1:23" ht="12.75" customHeight="1">
      <c r="A70" s="186"/>
      <c r="B70" s="188"/>
      <c r="C70" s="1406" t="s">
        <v>171</v>
      </c>
      <c r="D70" s="1407"/>
      <c r="E70" s="112">
        <v>2008</v>
      </c>
      <c r="F70" s="112">
        <v>2009</v>
      </c>
      <c r="G70" s="112">
        <v>2010</v>
      </c>
      <c r="H70" s="112">
        <v>2011</v>
      </c>
      <c r="I70" s="112">
        <v>2012</v>
      </c>
      <c r="J70" s="323"/>
      <c r="K70" s="188"/>
      <c r="L70" s="632"/>
      <c r="M70" s="632"/>
      <c r="N70" s="632"/>
      <c r="O70" s="632"/>
      <c r="P70" s="632"/>
      <c r="Q70" s="632"/>
      <c r="R70" s="632"/>
      <c r="S70" s="632"/>
      <c r="T70" s="632"/>
      <c r="U70" s="632"/>
      <c r="V70" s="632"/>
      <c r="W70" s="632"/>
    </row>
    <row r="71" spans="1:23" ht="11.25" customHeight="1">
      <c r="A71" s="186"/>
      <c r="B71" s="188"/>
      <c r="C71" s="900" t="s">
        <v>265</v>
      </c>
      <c r="D71" s="900"/>
      <c r="E71" s="210">
        <v>231</v>
      </c>
      <c r="F71" s="210">
        <v>379</v>
      </c>
      <c r="G71" s="210">
        <v>294</v>
      </c>
      <c r="H71" s="210">
        <v>641</v>
      </c>
      <c r="I71" s="210">
        <v>1129</v>
      </c>
      <c r="J71" s="323"/>
      <c r="K71" s="188"/>
      <c r="L71" s="632"/>
      <c r="M71" s="632"/>
      <c r="N71" s="632"/>
      <c r="O71" s="632"/>
      <c r="P71" s="632"/>
      <c r="Q71" s="632"/>
      <c r="R71" s="632"/>
      <c r="S71" s="632"/>
      <c r="T71" s="632"/>
      <c r="U71" s="632"/>
      <c r="V71" s="632"/>
      <c r="W71" s="632"/>
    </row>
    <row r="72" spans="1:23" ht="10.5" customHeight="1">
      <c r="A72" s="186"/>
      <c r="B72" s="188"/>
      <c r="C72" s="900" t="s">
        <v>266</v>
      </c>
      <c r="D72" s="900"/>
      <c r="E72" s="210">
        <v>15312</v>
      </c>
      <c r="F72" s="210">
        <v>37591</v>
      </c>
      <c r="G72" s="210">
        <v>22480</v>
      </c>
      <c r="H72" s="210">
        <v>34777</v>
      </c>
      <c r="I72" s="210">
        <v>82555</v>
      </c>
      <c r="J72" s="323"/>
      <c r="K72" s="188"/>
    </row>
    <row r="73" spans="1:23" ht="12" customHeight="1">
      <c r="A73" s="186"/>
      <c r="B73" s="188"/>
      <c r="C73" s="900" t="s">
        <v>287</v>
      </c>
      <c r="D73" s="327"/>
      <c r="E73" s="210">
        <v>3743</v>
      </c>
      <c r="F73" s="210">
        <v>5814</v>
      </c>
      <c r="G73" s="210">
        <v>3729</v>
      </c>
      <c r="H73" s="210">
        <v>6922</v>
      </c>
      <c r="I73" s="210">
        <v>11183</v>
      </c>
      <c r="J73" s="323"/>
      <c r="K73" s="188"/>
    </row>
    <row r="74" spans="1:23" ht="12" customHeight="1">
      <c r="A74" s="186"/>
      <c r="B74" s="188"/>
      <c r="C74" s="900" t="s">
        <v>286</v>
      </c>
      <c r="D74" s="327"/>
      <c r="E74" s="210">
        <f t="shared" ref="E74:I74" si="0">SUM(E75:E77)</f>
        <v>3745</v>
      </c>
      <c r="F74" s="210">
        <f t="shared" si="0"/>
        <v>5779</v>
      </c>
      <c r="G74" s="210">
        <f t="shared" si="0"/>
        <v>3729</v>
      </c>
      <c r="H74" s="210">
        <f t="shared" si="0"/>
        <v>6923</v>
      </c>
      <c r="I74" s="210">
        <f t="shared" si="0"/>
        <v>11176</v>
      </c>
      <c r="J74" s="323"/>
      <c r="K74" s="188"/>
    </row>
    <row r="75" spans="1:23" ht="10.5" customHeight="1">
      <c r="A75" s="186"/>
      <c r="B75" s="188"/>
      <c r="C75" s="113"/>
      <c r="D75" s="220" t="s">
        <v>273</v>
      </c>
      <c r="E75" s="211">
        <v>3538</v>
      </c>
      <c r="F75" s="211">
        <v>5522</v>
      </c>
      <c r="G75" s="211">
        <v>3462</v>
      </c>
      <c r="H75" s="211">
        <v>6526</v>
      </c>
      <c r="I75" s="211">
        <v>10488</v>
      </c>
      <c r="J75" s="323"/>
      <c r="K75" s="188"/>
    </row>
    <row r="76" spans="1:23" ht="10.5" customHeight="1">
      <c r="A76" s="186"/>
      <c r="B76" s="188"/>
      <c r="C76" s="113"/>
      <c r="D76" s="220" t="s">
        <v>274</v>
      </c>
      <c r="E76" s="211">
        <v>167</v>
      </c>
      <c r="F76" s="211">
        <v>208</v>
      </c>
      <c r="G76" s="211">
        <v>73</v>
      </c>
      <c r="H76" s="211">
        <v>224</v>
      </c>
      <c r="I76" s="211">
        <v>104</v>
      </c>
      <c r="J76" s="323"/>
      <c r="K76" s="188"/>
    </row>
    <row r="77" spans="1:23" ht="10.5" customHeight="1">
      <c r="A77" s="186"/>
      <c r="B77" s="188"/>
      <c r="C77" s="113"/>
      <c r="D77" s="220" t="s">
        <v>275</v>
      </c>
      <c r="E77" s="211">
        <v>40</v>
      </c>
      <c r="F77" s="211">
        <v>49</v>
      </c>
      <c r="G77" s="211">
        <v>194</v>
      </c>
      <c r="H77" s="211">
        <v>173</v>
      </c>
      <c r="I77" s="211">
        <v>584</v>
      </c>
      <c r="J77" s="323"/>
      <c r="K77" s="188"/>
    </row>
    <row r="78" spans="1:23" s="223" customFormat="1" ht="9.75" customHeight="1">
      <c r="A78" s="221"/>
      <c r="B78" s="222"/>
      <c r="C78" s="1402" t="s">
        <v>276</v>
      </c>
      <c r="D78" s="1403"/>
      <c r="E78" s="1403"/>
      <c r="F78" s="1403"/>
      <c r="G78" s="1403"/>
      <c r="H78" s="1403"/>
      <c r="I78" s="1403"/>
      <c r="J78" s="323"/>
      <c r="K78" s="222"/>
      <c r="L78" s="908"/>
    </row>
    <row r="79" spans="1:23" ht="12" customHeight="1">
      <c r="A79" s="186"/>
      <c r="B79" s="188"/>
      <c r="C79" s="219" t="s">
        <v>521</v>
      </c>
      <c r="D79" s="900"/>
      <c r="E79" s="331" t="s">
        <v>110</v>
      </c>
      <c r="F79" s="901"/>
      <c r="G79" s="901"/>
      <c r="H79" s="226"/>
      <c r="I79" s="226"/>
      <c r="J79" s="323"/>
      <c r="K79" s="188"/>
      <c r="L79" s="907"/>
    </row>
    <row r="80" spans="1:23" ht="17.25" customHeight="1">
      <c r="A80" s="186"/>
      <c r="B80" s="188"/>
      <c r="C80" s="1404" t="s">
        <v>450</v>
      </c>
      <c r="D80" s="1404"/>
      <c r="E80" s="1404"/>
      <c r="F80" s="1404"/>
      <c r="G80" s="1404"/>
      <c r="H80" s="1404"/>
      <c r="I80" s="1404"/>
      <c r="J80" s="323"/>
      <c r="K80" s="188"/>
      <c r="L80" s="907"/>
    </row>
    <row r="81" spans="1:12" ht="13.5" customHeight="1">
      <c r="A81" s="186"/>
      <c r="B81" s="188"/>
      <c r="C81" s="632"/>
      <c r="D81" s="188"/>
      <c r="E81" s="242"/>
      <c r="F81" s="1334" t="s">
        <v>571</v>
      </c>
      <c r="G81" s="1334"/>
      <c r="H81" s="1334"/>
      <c r="I81" s="1334"/>
      <c r="J81" s="556">
        <v>9</v>
      </c>
      <c r="K81" s="188"/>
      <c r="L81" s="907"/>
    </row>
    <row r="82" spans="1:12" ht="15" customHeight="1">
      <c r="B82" s="632"/>
    </row>
    <row r="83" spans="1:12">
      <c r="B83" s="632"/>
      <c r="D83" s="187" t="s">
        <v>34</v>
      </c>
    </row>
    <row r="84" spans="1:12">
      <c r="B84" s="632"/>
    </row>
    <row r="85" spans="1:12">
      <c r="B85" s="632"/>
    </row>
    <row r="86" spans="1:12">
      <c r="B86" s="632"/>
    </row>
    <row r="87" spans="1:12">
      <c r="B87" s="632"/>
    </row>
    <row r="92" spans="1:12" ht="8.25" customHeight="1"/>
    <row r="94" spans="1:12" ht="9" customHeight="1">
      <c r="J94" s="205"/>
    </row>
    <row r="95" spans="1:12" ht="8.25" customHeight="1">
      <c r="J95" s="898"/>
    </row>
    <row r="96" spans="1:12" ht="9.75" customHeight="1"/>
  </sheetData>
  <mergeCells count="12">
    <mergeCell ref="H6:I6"/>
    <mergeCell ref="C7:D7"/>
    <mergeCell ref="C33:D33"/>
    <mergeCell ref="D67:G67"/>
    <mergeCell ref="B1:D1"/>
    <mergeCell ref="C5:D6"/>
    <mergeCell ref="E6:G6"/>
    <mergeCell ref="C78:I78"/>
    <mergeCell ref="C80:I80"/>
    <mergeCell ref="F81:I81"/>
    <mergeCell ref="M67:O67"/>
    <mergeCell ref="C70:D70"/>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sheetPr>
    <tabColor theme="5"/>
  </sheetPr>
  <dimension ref="A1:AD95"/>
  <sheetViews>
    <sheetView showRuler="0" zoomScaleNormal="100" workbookViewId="0"/>
  </sheetViews>
  <sheetFormatPr defaultRowHeight="12.75"/>
  <cols>
    <col min="1" max="1" width="1" style="126" customWidth="1"/>
    <col min="2" max="2" width="2.5703125" style="126" customWidth="1"/>
    <col min="3" max="3" width="1" style="126" customWidth="1"/>
    <col min="4" max="4" width="28.42578125" style="126" customWidth="1"/>
    <col min="5" max="17" width="5" style="126" customWidth="1"/>
    <col min="18" max="18" width="2.5703125" style="126" customWidth="1"/>
    <col min="19" max="19" width="1" style="126" customWidth="1"/>
    <col min="20" max="21" width="9.140625" style="126"/>
    <col min="22" max="22" width="17.85546875" style="126" customWidth="1"/>
    <col min="23" max="16384" width="9.140625" style="126"/>
  </cols>
  <sheetData>
    <row r="1" spans="1:19" ht="13.5" customHeight="1">
      <c r="A1" s="4"/>
      <c r="B1" s="8"/>
      <c r="C1" s="8"/>
      <c r="D1" s="1413" t="s">
        <v>399</v>
      </c>
      <c r="E1" s="1413"/>
      <c r="F1" s="1413"/>
      <c r="G1" s="1413"/>
      <c r="H1" s="1413"/>
      <c r="I1" s="1413"/>
      <c r="J1" s="1413"/>
      <c r="K1" s="1413"/>
      <c r="L1" s="1413"/>
      <c r="M1" s="1413"/>
      <c r="N1" s="1413"/>
      <c r="O1" s="1413"/>
      <c r="P1" s="1413"/>
      <c r="Q1" s="1413"/>
      <c r="R1" s="1413"/>
      <c r="S1" s="4"/>
    </row>
    <row r="2" spans="1:19" ht="6" customHeight="1">
      <c r="A2" s="4"/>
      <c r="B2" s="1414"/>
      <c r="C2" s="1415"/>
      <c r="D2" s="1416"/>
      <c r="E2" s="8"/>
      <c r="F2" s="8"/>
      <c r="G2" s="8"/>
      <c r="H2" s="8"/>
      <c r="I2" s="8"/>
      <c r="J2" s="8"/>
      <c r="K2" s="8"/>
      <c r="L2" s="8"/>
      <c r="M2" s="8"/>
      <c r="N2" s="8"/>
      <c r="O2" s="8"/>
      <c r="P2" s="8"/>
      <c r="Q2" s="8"/>
      <c r="R2" s="8"/>
      <c r="S2" s="4"/>
    </row>
    <row r="3" spans="1:19" ht="13.5" customHeight="1" thickBot="1">
      <c r="A3" s="4"/>
      <c r="B3" s="316"/>
      <c r="C3" s="8"/>
      <c r="D3" s="8"/>
      <c r="E3" s="931"/>
      <c r="F3" s="931"/>
      <c r="G3" s="931"/>
      <c r="H3" s="931"/>
      <c r="I3" s="781"/>
      <c r="J3" s="931"/>
      <c r="K3" s="931"/>
      <c r="L3" s="931"/>
      <c r="M3" s="931"/>
      <c r="N3" s="931"/>
      <c r="O3" s="931"/>
      <c r="P3" s="931"/>
      <c r="Q3" s="931" t="s">
        <v>75</v>
      </c>
      <c r="R3" s="8"/>
      <c r="S3" s="4"/>
    </row>
    <row r="4" spans="1:19" s="12" customFormat="1" ht="13.5" customHeight="1" thickBot="1">
      <c r="A4" s="11"/>
      <c r="B4" s="315"/>
      <c r="C4" s="552" t="s">
        <v>241</v>
      </c>
      <c r="D4" s="782"/>
      <c r="E4" s="782"/>
      <c r="F4" s="782"/>
      <c r="G4" s="782"/>
      <c r="H4" s="782"/>
      <c r="I4" s="782"/>
      <c r="J4" s="782"/>
      <c r="K4" s="782"/>
      <c r="L4" s="782"/>
      <c r="M4" s="782"/>
      <c r="N4" s="782"/>
      <c r="O4" s="782"/>
      <c r="P4" s="782"/>
      <c r="Q4" s="783"/>
      <c r="R4" s="8"/>
      <c r="S4" s="11"/>
    </row>
    <row r="5" spans="1:19" ht="4.5" customHeight="1">
      <c r="A5" s="4"/>
      <c r="B5" s="316"/>
      <c r="C5" s="1417" t="s">
        <v>80</v>
      </c>
      <c r="D5" s="1417"/>
      <c r="E5" s="1418"/>
      <c r="F5" s="1418"/>
      <c r="G5" s="1418"/>
      <c r="H5" s="1418"/>
      <c r="I5" s="1418"/>
      <c r="J5" s="1418"/>
      <c r="K5" s="1418"/>
      <c r="L5" s="1418"/>
      <c r="M5" s="1418"/>
      <c r="N5" s="1418"/>
      <c r="O5" s="935"/>
      <c r="P5" s="935"/>
      <c r="Q5" s="935"/>
      <c r="R5" s="8"/>
      <c r="S5" s="4"/>
    </row>
    <row r="6" spans="1:19" ht="12" customHeight="1">
      <c r="A6" s="4"/>
      <c r="B6" s="316"/>
      <c r="C6" s="1417"/>
      <c r="D6" s="1417"/>
      <c r="E6" s="1419">
        <v>2012</v>
      </c>
      <c r="F6" s="1419"/>
      <c r="G6" s="1419"/>
      <c r="H6" s="1419"/>
      <c r="I6" s="1419"/>
      <c r="J6" s="1419">
        <v>2013</v>
      </c>
      <c r="K6" s="1419"/>
      <c r="L6" s="1419"/>
      <c r="M6" s="1419"/>
      <c r="N6" s="1419"/>
      <c r="O6" s="1419"/>
      <c r="P6" s="1419"/>
      <c r="Q6" s="1419"/>
      <c r="R6" s="8"/>
      <c r="S6" s="4"/>
    </row>
    <row r="7" spans="1:19">
      <c r="A7" s="4"/>
      <c r="B7" s="316"/>
      <c r="C7" s="938"/>
      <c r="D7" s="938"/>
      <c r="E7" s="932" t="s">
        <v>102</v>
      </c>
      <c r="F7" s="784" t="s">
        <v>101</v>
      </c>
      <c r="G7" s="784" t="s">
        <v>100</v>
      </c>
      <c r="H7" s="784" t="s">
        <v>99</v>
      </c>
      <c r="I7" s="784" t="s">
        <v>98</v>
      </c>
      <c r="J7" s="1078" t="s">
        <v>97</v>
      </c>
      <c r="K7" s="784" t="s">
        <v>108</v>
      </c>
      <c r="L7" s="784" t="s">
        <v>107</v>
      </c>
      <c r="M7" s="784" t="s">
        <v>106</v>
      </c>
      <c r="N7" s="784" t="s">
        <v>105</v>
      </c>
      <c r="O7" s="784" t="s">
        <v>104</v>
      </c>
      <c r="P7" s="784" t="s">
        <v>103</v>
      </c>
      <c r="Q7" s="784" t="s">
        <v>102</v>
      </c>
      <c r="R7" s="935"/>
      <c r="S7" s="4"/>
    </row>
    <row r="8" spans="1:19" s="767" customFormat="1" ht="15" customHeight="1">
      <c r="A8" s="125"/>
      <c r="B8" s="317"/>
      <c r="C8" s="1420" t="s">
        <v>70</v>
      </c>
      <c r="D8" s="1420"/>
      <c r="E8" s="785">
        <v>60440</v>
      </c>
      <c r="F8" s="786">
        <v>74788</v>
      </c>
      <c r="G8" s="786">
        <v>75742</v>
      </c>
      <c r="H8" s="786">
        <v>69871</v>
      </c>
      <c r="I8" s="786">
        <v>54196</v>
      </c>
      <c r="J8" s="786">
        <v>74521</v>
      </c>
      <c r="K8" s="786">
        <v>57112</v>
      </c>
      <c r="L8" s="786">
        <v>63494</v>
      </c>
      <c r="M8" s="786">
        <v>57992</v>
      </c>
      <c r="N8" s="786">
        <v>54566</v>
      </c>
      <c r="O8" s="786">
        <v>52587</v>
      </c>
      <c r="P8" s="786">
        <v>62949</v>
      </c>
      <c r="Q8" s="786">
        <v>58060</v>
      </c>
      <c r="R8" s="768"/>
      <c r="S8" s="125"/>
    </row>
    <row r="9" spans="1:19" s="779" customFormat="1" ht="11.25" customHeight="1">
      <c r="A9" s="787"/>
      <c r="B9" s="788"/>
      <c r="C9" s="789"/>
      <c r="D9" s="665" t="s">
        <v>212</v>
      </c>
      <c r="E9" s="206">
        <v>21123</v>
      </c>
      <c r="F9" s="224">
        <v>26585</v>
      </c>
      <c r="G9" s="224">
        <v>25395</v>
      </c>
      <c r="H9" s="224">
        <v>23124</v>
      </c>
      <c r="I9" s="224">
        <v>18619</v>
      </c>
      <c r="J9" s="224">
        <v>24870</v>
      </c>
      <c r="K9" s="224">
        <v>19826</v>
      </c>
      <c r="L9" s="224">
        <v>21755</v>
      </c>
      <c r="M9" s="224">
        <v>20089</v>
      </c>
      <c r="N9" s="224">
        <v>18938</v>
      </c>
      <c r="O9" s="224">
        <v>18621</v>
      </c>
      <c r="P9" s="224">
        <v>22412</v>
      </c>
      <c r="Q9" s="224">
        <v>20624</v>
      </c>
      <c r="R9" s="790"/>
      <c r="S9" s="787"/>
    </row>
    <row r="10" spans="1:19" s="779" customFormat="1" ht="11.25" customHeight="1">
      <c r="A10" s="787"/>
      <c r="B10" s="788"/>
      <c r="C10" s="789"/>
      <c r="D10" s="665" t="s">
        <v>213</v>
      </c>
      <c r="E10" s="206">
        <v>13101</v>
      </c>
      <c r="F10" s="224">
        <v>16218</v>
      </c>
      <c r="G10" s="224">
        <v>15577</v>
      </c>
      <c r="H10" s="224">
        <v>14033</v>
      </c>
      <c r="I10" s="224">
        <v>11060</v>
      </c>
      <c r="J10" s="224">
        <v>15261</v>
      </c>
      <c r="K10" s="224">
        <v>11427</v>
      </c>
      <c r="L10" s="224">
        <v>12806</v>
      </c>
      <c r="M10" s="224">
        <v>11786</v>
      </c>
      <c r="N10" s="224">
        <v>10703</v>
      </c>
      <c r="O10" s="224">
        <v>10856</v>
      </c>
      <c r="P10" s="224">
        <v>12953</v>
      </c>
      <c r="Q10" s="224">
        <v>12448</v>
      </c>
      <c r="R10" s="790"/>
      <c r="S10" s="787"/>
    </row>
    <row r="11" spans="1:19" s="779" customFormat="1" ht="11.25" customHeight="1">
      <c r="A11" s="787"/>
      <c r="B11" s="788"/>
      <c r="C11" s="789"/>
      <c r="D11" s="665" t="s">
        <v>214</v>
      </c>
      <c r="E11" s="206">
        <v>15695</v>
      </c>
      <c r="F11" s="224">
        <v>18489</v>
      </c>
      <c r="G11" s="224">
        <v>18142</v>
      </c>
      <c r="H11" s="224">
        <v>16257</v>
      </c>
      <c r="I11" s="224">
        <v>13473</v>
      </c>
      <c r="J11" s="224">
        <v>19689</v>
      </c>
      <c r="K11" s="224">
        <v>15297</v>
      </c>
      <c r="L11" s="224">
        <v>18142</v>
      </c>
      <c r="M11" s="224">
        <v>15768</v>
      </c>
      <c r="N11" s="224">
        <v>15302</v>
      </c>
      <c r="O11" s="224">
        <v>13908</v>
      </c>
      <c r="P11" s="224">
        <v>16221</v>
      </c>
      <c r="Q11" s="224">
        <v>15122</v>
      </c>
      <c r="R11" s="790"/>
      <c r="S11" s="787"/>
    </row>
    <row r="12" spans="1:19" s="779" customFormat="1" ht="11.25" customHeight="1">
      <c r="A12" s="787"/>
      <c r="B12" s="788"/>
      <c r="C12" s="789"/>
      <c r="D12" s="665" t="s">
        <v>215</v>
      </c>
      <c r="E12" s="206">
        <v>5293</v>
      </c>
      <c r="F12" s="224">
        <v>6396</v>
      </c>
      <c r="G12" s="224">
        <v>7422</v>
      </c>
      <c r="H12" s="224">
        <v>5797</v>
      </c>
      <c r="I12" s="224">
        <v>4687</v>
      </c>
      <c r="J12" s="224">
        <v>6583</v>
      </c>
      <c r="K12" s="224">
        <v>4794</v>
      </c>
      <c r="L12" s="224">
        <v>5181</v>
      </c>
      <c r="M12" s="224">
        <v>4676</v>
      </c>
      <c r="N12" s="224">
        <v>4358</v>
      </c>
      <c r="O12" s="224">
        <v>4315</v>
      </c>
      <c r="P12" s="224">
        <v>5762</v>
      </c>
      <c r="Q12" s="224">
        <v>5134</v>
      </c>
      <c r="R12" s="790"/>
      <c r="S12" s="787"/>
    </row>
    <row r="13" spans="1:19" s="779" customFormat="1" ht="11.25" customHeight="1">
      <c r="A13" s="787"/>
      <c r="B13" s="788"/>
      <c r="C13" s="789"/>
      <c r="D13" s="665" t="s">
        <v>216</v>
      </c>
      <c r="E13" s="206">
        <v>2781</v>
      </c>
      <c r="F13" s="224">
        <v>4187</v>
      </c>
      <c r="G13" s="224">
        <v>5792</v>
      </c>
      <c r="H13" s="224">
        <v>7641</v>
      </c>
      <c r="I13" s="224">
        <v>4198</v>
      </c>
      <c r="J13" s="224">
        <v>4718</v>
      </c>
      <c r="K13" s="224">
        <v>3284</v>
      </c>
      <c r="L13" s="224">
        <v>3137</v>
      </c>
      <c r="M13" s="224">
        <v>3118</v>
      </c>
      <c r="N13" s="224">
        <v>2840</v>
      </c>
      <c r="O13" s="224">
        <v>2535</v>
      </c>
      <c r="P13" s="224">
        <v>2959</v>
      </c>
      <c r="Q13" s="224">
        <v>2358</v>
      </c>
      <c r="R13" s="790"/>
      <c r="S13" s="787"/>
    </row>
    <row r="14" spans="1:19" s="779" customFormat="1" ht="11.25" customHeight="1">
      <c r="A14" s="787"/>
      <c r="B14" s="788"/>
      <c r="C14" s="789"/>
      <c r="D14" s="665" t="s">
        <v>145</v>
      </c>
      <c r="E14" s="206">
        <v>1045</v>
      </c>
      <c r="F14" s="224">
        <v>1384</v>
      </c>
      <c r="G14" s="224">
        <v>1840</v>
      </c>
      <c r="H14" s="224">
        <v>1469</v>
      </c>
      <c r="I14" s="224">
        <v>1172</v>
      </c>
      <c r="J14" s="224">
        <v>1816</v>
      </c>
      <c r="K14" s="224">
        <v>1273</v>
      </c>
      <c r="L14" s="224">
        <v>1330</v>
      </c>
      <c r="M14" s="224">
        <v>1432</v>
      </c>
      <c r="N14" s="224">
        <v>1330</v>
      </c>
      <c r="O14" s="224">
        <v>1366</v>
      </c>
      <c r="P14" s="224">
        <v>1350</v>
      </c>
      <c r="Q14" s="224">
        <v>1260</v>
      </c>
      <c r="R14" s="790"/>
      <c r="S14" s="787"/>
    </row>
    <row r="15" spans="1:19" s="779" customFormat="1" ht="11.25" customHeight="1">
      <c r="A15" s="787"/>
      <c r="B15" s="788"/>
      <c r="C15" s="789"/>
      <c r="D15" s="665" t="s">
        <v>146</v>
      </c>
      <c r="E15" s="206">
        <v>1402</v>
      </c>
      <c r="F15" s="224">
        <v>1529</v>
      </c>
      <c r="G15" s="224">
        <v>1574</v>
      </c>
      <c r="H15" s="224">
        <v>1550</v>
      </c>
      <c r="I15" s="224">
        <v>987</v>
      </c>
      <c r="J15" s="224">
        <v>1584</v>
      </c>
      <c r="K15" s="224">
        <v>1211</v>
      </c>
      <c r="L15" s="224">
        <v>1143</v>
      </c>
      <c r="M15" s="224">
        <v>1123</v>
      </c>
      <c r="N15" s="224">
        <v>1095</v>
      </c>
      <c r="O15" s="224">
        <v>986</v>
      </c>
      <c r="P15" s="224">
        <v>1292</v>
      </c>
      <c r="Q15" s="224">
        <v>1114</v>
      </c>
      <c r="R15" s="790"/>
      <c r="S15" s="787"/>
    </row>
    <row r="16" spans="1:19" s="796" customFormat="1" ht="15" customHeight="1">
      <c r="A16" s="791"/>
      <c r="B16" s="792"/>
      <c r="C16" s="1420" t="s">
        <v>359</v>
      </c>
      <c r="D16" s="1420"/>
      <c r="E16" s="793"/>
      <c r="F16" s="794"/>
      <c r="G16" s="794"/>
      <c r="H16" s="794"/>
      <c r="I16" s="794"/>
      <c r="J16" s="794"/>
      <c r="K16" s="794"/>
      <c r="L16" s="794"/>
      <c r="M16" s="794"/>
      <c r="N16" s="794"/>
      <c r="O16" s="794"/>
      <c r="P16" s="794"/>
      <c r="Q16" s="794"/>
      <c r="R16" s="795"/>
      <c r="S16" s="791"/>
    </row>
    <row r="17" spans="1:30" s="779" customFormat="1" ht="12" customHeight="1">
      <c r="A17" s="787"/>
      <c r="B17" s="788"/>
      <c r="C17" s="789"/>
      <c r="D17" s="128" t="s">
        <v>572</v>
      </c>
      <c r="E17" s="206">
        <v>7732</v>
      </c>
      <c r="F17" s="224">
        <v>9184</v>
      </c>
      <c r="G17" s="224">
        <v>11376</v>
      </c>
      <c r="H17" s="224">
        <v>11175</v>
      </c>
      <c r="I17" s="224">
        <v>7836</v>
      </c>
      <c r="J17" s="224">
        <v>10736</v>
      </c>
      <c r="K17" s="224">
        <v>8224</v>
      </c>
      <c r="L17" s="224">
        <v>9318</v>
      </c>
      <c r="M17" s="224">
        <v>8300</v>
      </c>
      <c r="N17" s="224">
        <v>7720</v>
      </c>
      <c r="O17" s="224">
        <v>9712</v>
      </c>
      <c r="P17" s="224">
        <v>8907</v>
      </c>
      <c r="Q17" s="224">
        <v>7546</v>
      </c>
      <c r="R17" s="790"/>
      <c r="S17" s="787"/>
      <c r="U17" s="796"/>
      <c r="V17" s="796"/>
      <c r="W17" s="796"/>
      <c r="X17" s="796"/>
      <c r="Y17" s="796"/>
      <c r="Z17" s="796"/>
      <c r="AA17" s="796"/>
      <c r="AB17" s="796"/>
      <c r="AC17" s="796"/>
      <c r="AD17" s="796"/>
    </row>
    <row r="18" spans="1:30" s="779" customFormat="1" ht="12" customHeight="1">
      <c r="A18" s="787"/>
      <c r="B18" s="788"/>
      <c r="C18" s="789"/>
      <c r="D18" s="128" t="s">
        <v>573</v>
      </c>
      <c r="E18" s="206">
        <v>4652</v>
      </c>
      <c r="F18" s="224">
        <v>5556</v>
      </c>
      <c r="G18" s="224">
        <v>6330</v>
      </c>
      <c r="H18" s="224">
        <v>5607</v>
      </c>
      <c r="I18" s="224">
        <v>4531</v>
      </c>
      <c r="J18" s="224">
        <v>6513</v>
      </c>
      <c r="K18" s="224">
        <v>4472</v>
      </c>
      <c r="L18" s="224">
        <v>4680</v>
      </c>
      <c r="M18" s="224">
        <v>4869</v>
      </c>
      <c r="N18" s="224">
        <v>4653</v>
      </c>
      <c r="O18" s="224">
        <v>3969</v>
      </c>
      <c r="P18" s="224">
        <v>5026</v>
      </c>
      <c r="Q18" s="224">
        <v>4335</v>
      </c>
      <c r="R18" s="790"/>
      <c r="S18" s="787"/>
      <c r="U18" s="796"/>
      <c r="V18" s="796"/>
      <c r="W18" s="796"/>
      <c r="X18" s="796"/>
      <c r="Y18" s="796"/>
      <c r="Z18" s="796"/>
      <c r="AA18" s="796"/>
      <c r="AB18" s="796"/>
      <c r="AC18" s="796"/>
      <c r="AD18" s="796"/>
    </row>
    <row r="19" spans="1:30" s="779" customFormat="1" ht="12" customHeight="1">
      <c r="A19" s="787"/>
      <c r="B19" s="788"/>
      <c r="C19" s="789"/>
      <c r="D19" s="128" t="s">
        <v>574</v>
      </c>
      <c r="E19" s="206">
        <v>4461</v>
      </c>
      <c r="F19" s="224">
        <v>5308</v>
      </c>
      <c r="G19" s="224">
        <v>7348</v>
      </c>
      <c r="H19" s="224">
        <v>7364</v>
      </c>
      <c r="I19" s="224">
        <v>4761</v>
      </c>
      <c r="J19" s="224">
        <v>6799</v>
      </c>
      <c r="K19" s="224">
        <v>5669</v>
      </c>
      <c r="L19" s="224">
        <v>7337</v>
      </c>
      <c r="M19" s="224">
        <v>5775</v>
      </c>
      <c r="N19" s="224">
        <v>5343</v>
      </c>
      <c r="O19" s="224">
        <v>4801</v>
      </c>
      <c r="P19" s="224">
        <v>5200</v>
      </c>
      <c r="Q19" s="224">
        <v>4312</v>
      </c>
      <c r="R19" s="790"/>
      <c r="S19" s="787"/>
      <c r="U19" s="796"/>
      <c r="V19" s="796"/>
      <c r="W19" s="796"/>
      <c r="X19" s="796"/>
      <c r="Y19" s="796"/>
      <c r="Z19" s="796"/>
      <c r="AA19" s="796"/>
      <c r="AB19" s="796"/>
      <c r="AC19" s="796"/>
      <c r="AD19" s="796"/>
    </row>
    <row r="20" spans="1:30" s="779" customFormat="1" ht="12" customHeight="1">
      <c r="A20" s="787"/>
      <c r="B20" s="788"/>
      <c r="C20" s="789"/>
      <c r="D20" s="128" t="s">
        <v>575</v>
      </c>
      <c r="E20" s="206">
        <v>4885</v>
      </c>
      <c r="F20" s="224">
        <v>5313</v>
      </c>
      <c r="G20" s="224">
        <v>6483</v>
      </c>
      <c r="H20" s="224">
        <v>6230</v>
      </c>
      <c r="I20" s="224">
        <v>5895</v>
      </c>
      <c r="J20" s="224">
        <v>7267</v>
      </c>
      <c r="K20" s="224">
        <v>5383</v>
      </c>
      <c r="L20" s="224">
        <v>5742</v>
      </c>
      <c r="M20" s="224">
        <v>4833</v>
      </c>
      <c r="N20" s="224">
        <v>4704</v>
      </c>
      <c r="O20" s="224">
        <v>3797</v>
      </c>
      <c r="P20" s="224">
        <v>4438</v>
      </c>
      <c r="Q20" s="224">
        <v>4067</v>
      </c>
      <c r="R20" s="790"/>
      <c r="S20" s="787"/>
      <c r="U20" s="796"/>
      <c r="V20" s="796"/>
      <c r="W20" s="796"/>
      <c r="X20" s="796"/>
      <c r="Y20" s="796"/>
      <c r="Z20" s="796"/>
      <c r="AA20" s="796"/>
      <c r="AB20" s="796"/>
      <c r="AC20" s="796"/>
      <c r="AD20" s="796"/>
    </row>
    <row r="21" spans="1:30" s="779" customFormat="1" ht="11.25" customHeight="1">
      <c r="A21" s="787"/>
      <c r="B21" s="788"/>
      <c r="C21" s="789"/>
      <c r="D21" s="128" t="s">
        <v>576</v>
      </c>
      <c r="E21" s="206">
        <v>4169</v>
      </c>
      <c r="F21" s="224">
        <v>4749</v>
      </c>
      <c r="G21" s="224">
        <v>5588</v>
      </c>
      <c r="H21" s="224">
        <v>5453</v>
      </c>
      <c r="I21" s="224">
        <v>4416</v>
      </c>
      <c r="J21" s="224">
        <v>5500</v>
      </c>
      <c r="K21" s="224">
        <v>4572</v>
      </c>
      <c r="L21" s="224">
        <v>5824</v>
      </c>
      <c r="M21" s="224">
        <v>4621</v>
      </c>
      <c r="N21" s="224">
        <v>4225</v>
      </c>
      <c r="O21" s="224">
        <v>3627</v>
      </c>
      <c r="P21" s="224">
        <v>4029</v>
      </c>
      <c r="Q21" s="224">
        <v>4017</v>
      </c>
      <c r="R21" s="790"/>
      <c r="S21" s="787"/>
      <c r="U21" s="796"/>
      <c r="V21" s="796"/>
      <c r="W21" s="796"/>
      <c r="X21" s="796"/>
      <c r="Y21" s="796"/>
      <c r="Z21" s="796"/>
      <c r="AA21" s="796"/>
      <c r="AB21" s="796"/>
      <c r="AC21" s="796"/>
      <c r="AD21" s="796"/>
    </row>
    <row r="22" spans="1:30" s="779" customFormat="1" ht="15" customHeight="1">
      <c r="A22" s="787"/>
      <c r="B22" s="788"/>
      <c r="C22" s="1420" t="s">
        <v>242</v>
      </c>
      <c r="D22" s="1420"/>
      <c r="E22" s="785">
        <v>9342</v>
      </c>
      <c r="F22" s="786">
        <v>10593</v>
      </c>
      <c r="G22" s="786">
        <v>10371</v>
      </c>
      <c r="H22" s="786">
        <v>8102</v>
      </c>
      <c r="I22" s="786">
        <v>4832</v>
      </c>
      <c r="J22" s="786">
        <v>7743</v>
      </c>
      <c r="K22" s="786">
        <v>7088</v>
      </c>
      <c r="L22" s="786">
        <v>8327</v>
      </c>
      <c r="M22" s="786">
        <v>7029</v>
      </c>
      <c r="N22" s="786">
        <v>6781</v>
      </c>
      <c r="O22" s="786">
        <v>6544</v>
      </c>
      <c r="P22" s="786">
        <v>10285</v>
      </c>
      <c r="Q22" s="786">
        <v>9792</v>
      </c>
      <c r="R22" s="790"/>
      <c r="S22" s="787"/>
      <c r="U22" s="796"/>
      <c r="V22" s="796"/>
      <c r="W22" s="796"/>
      <c r="X22" s="796"/>
      <c r="Y22" s="796"/>
      <c r="Z22" s="796"/>
      <c r="AA22" s="796"/>
      <c r="AB22" s="796"/>
      <c r="AC22" s="796"/>
      <c r="AD22" s="796"/>
    </row>
    <row r="23" spans="1:30" s="796" customFormat="1" ht="12" customHeight="1">
      <c r="A23" s="791"/>
      <c r="B23" s="792"/>
      <c r="C23" s="1420" t="s">
        <v>360</v>
      </c>
      <c r="D23" s="1420"/>
      <c r="E23" s="785">
        <v>51098</v>
      </c>
      <c r="F23" s="786">
        <v>64195</v>
      </c>
      <c r="G23" s="786">
        <v>65371</v>
      </c>
      <c r="H23" s="786">
        <v>61769</v>
      </c>
      <c r="I23" s="786">
        <v>49364</v>
      </c>
      <c r="J23" s="786">
        <v>66778</v>
      </c>
      <c r="K23" s="786">
        <v>50024</v>
      </c>
      <c r="L23" s="786">
        <v>55167</v>
      </c>
      <c r="M23" s="786">
        <v>50963</v>
      </c>
      <c r="N23" s="786">
        <v>47785</v>
      </c>
      <c r="O23" s="786">
        <v>46043</v>
      </c>
      <c r="P23" s="786">
        <v>52664</v>
      </c>
      <c r="Q23" s="786">
        <v>48268</v>
      </c>
      <c r="R23" s="797"/>
      <c r="S23" s="791"/>
    </row>
    <row r="24" spans="1:30" s="779" customFormat="1" ht="12.75" customHeight="1">
      <c r="A24" s="787"/>
      <c r="B24" s="798"/>
      <c r="C24" s="789"/>
      <c r="D24" s="672" t="s">
        <v>443</v>
      </c>
      <c r="E24" s="206">
        <v>1751</v>
      </c>
      <c r="F24" s="224">
        <v>1903</v>
      </c>
      <c r="G24" s="224">
        <v>3150</v>
      </c>
      <c r="H24" s="224">
        <v>2811</v>
      </c>
      <c r="I24" s="224">
        <v>1959</v>
      </c>
      <c r="J24" s="224">
        <v>2690</v>
      </c>
      <c r="K24" s="224">
        <v>2590</v>
      </c>
      <c r="L24" s="224">
        <v>2603</v>
      </c>
      <c r="M24" s="224">
        <v>1790</v>
      </c>
      <c r="N24" s="224">
        <v>1791</v>
      </c>
      <c r="O24" s="224">
        <v>2049</v>
      </c>
      <c r="P24" s="224">
        <v>2486</v>
      </c>
      <c r="Q24" s="224">
        <v>2227</v>
      </c>
      <c r="R24" s="790"/>
      <c r="S24" s="787"/>
      <c r="U24" s="796"/>
      <c r="V24" s="796"/>
      <c r="W24" s="796"/>
      <c r="X24" s="796"/>
      <c r="Y24" s="796"/>
      <c r="Z24" s="796"/>
      <c r="AA24" s="796"/>
      <c r="AB24" s="796"/>
      <c r="AC24" s="796"/>
      <c r="AD24" s="796"/>
    </row>
    <row r="25" spans="1:30" s="779" customFormat="1" ht="11.25" customHeight="1">
      <c r="A25" s="787"/>
      <c r="B25" s="798"/>
      <c r="C25" s="789"/>
      <c r="D25" s="672" t="s">
        <v>243</v>
      </c>
      <c r="E25" s="206">
        <v>13250</v>
      </c>
      <c r="F25" s="224">
        <v>15818</v>
      </c>
      <c r="G25" s="224">
        <v>18499</v>
      </c>
      <c r="H25" s="224">
        <v>16938</v>
      </c>
      <c r="I25" s="224">
        <v>15034</v>
      </c>
      <c r="J25" s="224">
        <v>19557</v>
      </c>
      <c r="K25" s="224">
        <v>14685</v>
      </c>
      <c r="L25" s="224">
        <v>15826</v>
      </c>
      <c r="M25" s="224">
        <v>14301</v>
      </c>
      <c r="N25" s="224">
        <v>13591</v>
      </c>
      <c r="O25" s="224">
        <v>11450</v>
      </c>
      <c r="P25" s="224">
        <v>12543</v>
      </c>
      <c r="Q25" s="224">
        <v>11462</v>
      </c>
      <c r="R25" s="790"/>
      <c r="S25" s="787"/>
      <c r="U25" s="796"/>
      <c r="V25" s="796"/>
      <c r="W25" s="796"/>
      <c r="X25" s="796"/>
      <c r="Y25" s="796"/>
      <c r="Z25" s="796"/>
      <c r="AA25" s="796"/>
      <c r="AB25" s="796"/>
      <c r="AC25" s="796"/>
      <c r="AD25" s="796"/>
    </row>
    <row r="26" spans="1:30" s="779" customFormat="1" ht="11.25" customHeight="1">
      <c r="A26" s="787"/>
      <c r="B26" s="798"/>
      <c r="C26" s="789"/>
      <c r="D26" s="672" t="s">
        <v>184</v>
      </c>
      <c r="E26" s="206">
        <v>36063</v>
      </c>
      <c r="F26" s="224">
        <v>46417</v>
      </c>
      <c r="G26" s="224">
        <v>43659</v>
      </c>
      <c r="H26" s="224">
        <v>41962</v>
      </c>
      <c r="I26" s="224">
        <v>32332</v>
      </c>
      <c r="J26" s="224">
        <v>44408</v>
      </c>
      <c r="K26" s="224">
        <v>32657</v>
      </c>
      <c r="L26" s="224">
        <v>36641</v>
      </c>
      <c r="M26" s="224">
        <v>34769</v>
      </c>
      <c r="N26" s="224">
        <v>32311</v>
      </c>
      <c r="O26" s="224">
        <v>32456</v>
      </c>
      <c r="P26" s="224">
        <v>37515</v>
      </c>
      <c r="Q26" s="224">
        <v>34453</v>
      </c>
      <c r="R26" s="790"/>
      <c r="S26" s="787"/>
      <c r="U26" s="796"/>
      <c r="V26" s="796"/>
      <c r="W26" s="796"/>
      <c r="X26" s="796"/>
      <c r="Y26" s="796"/>
      <c r="Z26" s="796"/>
      <c r="AA26" s="796"/>
      <c r="AB26" s="796"/>
      <c r="AC26" s="796"/>
      <c r="AD26" s="796"/>
    </row>
    <row r="27" spans="1:30" s="779" customFormat="1" ht="11.25" customHeight="1">
      <c r="A27" s="787"/>
      <c r="B27" s="798"/>
      <c r="C27" s="789"/>
      <c r="D27" s="672" t="s">
        <v>244</v>
      </c>
      <c r="E27" s="206">
        <v>34</v>
      </c>
      <c r="F27" s="224">
        <v>57</v>
      </c>
      <c r="G27" s="224">
        <v>63</v>
      </c>
      <c r="H27" s="224">
        <v>58</v>
      </c>
      <c r="I27" s="224">
        <v>39</v>
      </c>
      <c r="J27" s="224">
        <v>103</v>
      </c>
      <c r="K27" s="224">
        <v>92</v>
      </c>
      <c r="L27" s="224">
        <v>97</v>
      </c>
      <c r="M27" s="224">
        <v>103</v>
      </c>
      <c r="N27" s="224">
        <v>92</v>
      </c>
      <c r="O27" s="224">
        <v>88</v>
      </c>
      <c r="P27" s="224">
        <v>120</v>
      </c>
      <c r="Q27" s="224">
        <v>126</v>
      </c>
      <c r="R27" s="790"/>
      <c r="S27" s="787"/>
      <c r="U27" s="796"/>
      <c r="V27" s="796"/>
      <c r="W27" s="796"/>
      <c r="X27" s="796"/>
      <c r="Y27" s="796"/>
      <c r="Z27" s="796"/>
      <c r="AA27" s="796"/>
      <c r="AB27" s="796"/>
      <c r="AC27" s="796"/>
      <c r="AD27" s="796"/>
    </row>
    <row r="28" spans="1:30" ht="10.5" customHeight="1" thickBot="1">
      <c r="A28" s="4"/>
      <c r="B28" s="316"/>
      <c r="C28" s="799"/>
      <c r="D28" s="18"/>
      <c r="E28" s="931"/>
      <c r="F28" s="931"/>
      <c r="G28" s="931"/>
      <c r="H28" s="931"/>
      <c r="I28" s="931"/>
      <c r="J28" s="780"/>
      <c r="K28" s="780"/>
      <c r="L28" s="780"/>
      <c r="M28" s="780"/>
      <c r="N28" s="780"/>
      <c r="O28" s="780"/>
      <c r="P28" s="780"/>
      <c r="Q28" s="780"/>
      <c r="R28" s="935"/>
      <c r="S28" s="4"/>
      <c r="U28" s="796"/>
      <c r="V28" s="796"/>
      <c r="W28" s="796"/>
      <c r="X28" s="796"/>
      <c r="Y28" s="796"/>
      <c r="Z28" s="796"/>
      <c r="AA28" s="796"/>
      <c r="AB28" s="796"/>
      <c r="AC28" s="796"/>
      <c r="AD28" s="796"/>
    </row>
    <row r="29" spans="1:30" ht="13.5" customHeight="1" thickBot="1">
      <c r="A29" s="4"/>
      <c r="B29" s="316"/>
      <c r="C29" s="552" t="s">
        <v>245</v>
      </c>
      <c r="D29" s="782"/>
      <c r="E29" s="801"/>
      <c r="F29" s="801"/>
      <c r="G29" s="801"/>
      <c r="H29" s="801"/>
      <c r="I29" s="801"/>
      <c r="J29" s="801"/>
      <c r="K29" s="801"/>
      <c r="L29" s="801"/>
      <c r="M29" s="801"/>
      <c r="N29" s="801"/>
      <c r="O29" s="801"/>
      <c r="P29" s="801"/>
      <c r="Q29" s="802"/>
      <c r="R29" s="935"/>
      <c r="S29" s="4"/>
      <c r="U29" s="796"/>
      <c r="V29" s="796"/>
      <c r="W29" s="796"/>
      <c r="X29" s="796"/>
      <c r="Y29" s="796"/>
      <c r="Z29" s="796"/>
      <c r="AA29" s="796"/>
      <c r="AB29" s="796"/>
      <c r="AC29" s="796"/>
      <c r="AD29" s="796"/>
    </row>
    <row r="30" spans="1:30" ht="9.75" customHeight="1">
      <c r="A30" s="4"/>
      <c r="B30" s="316"/>
      <c r="C30" s="934" t="s">
        <v>80</v>
      </c>
      <c r="D30" s="18"/>
      <c r="E30" s="800"/>
      <c r="F30" s="800"/>
      <c r="G30" s="800"/>
      <c r="H30" s="800"/>
      <c r="I30" s="800"/>
      <c r="J30" s="800"/>
      <c r="K30" s="800"/>
      <c r="L30" s="800"/>
      <c r="M30" s="800"/>
      <c r="N30" s="800"/>
      <c r="O30" s="800"/>
      <c r="P30" s="800"/>
      <c r="Q30" s="803"/>
      <c r="R30" s="935"/>
      <c r="S30" s="4"/>
      <c r="U30" s="796"/>
      <c r="V30" s="796"/>
      <c r="W30" s="796"/>
      <c r="X30" s="796"/>
      <c r="Y30" s="796"/>
      <c r="Z30" s="796"/>
      <c r="AA30" s="796"/>
      <c r="AB30" s="796"/>
      <c r="AC30" s="796"/>
      <c r="AD30" s="796"/>
    </row>
    <row r="31" spans="1:30" ht="15" customHeight="1">
      <c r="A31" s="4"/>
      <c r="B31" s="316"/>
      <c r="C31" s="1420" t="s">
        <v>70</v>
      </c>
      <c r="D31" s="1420"/>
      <c r="E31" s="785">
        <v>8686</v>
      </c>
      <c r="F31" s="786">
        <v>9236</v>
      </c>
      <c r="G31" s="786">
        <v>9234</v>
      </c>
      <c r="H31" s="786">
        <v>8209</v>
      </c>
      <c r="I31" s="786">
        <v>5875</v>
      </c>
      <c r="J31" s="786">
        <v>8582</v>
      </c>
      <c r="K31" s="786">
        <v>7656</v>
      </c>
      <c r="L31" s="786">
        <v>9650</v>
      </c>
      <c r="M31" s="786">
        <v>11620</v>
      </c>
      <c r="N31" s="786">
        <v>12818</v>
      </c>
      <c r="O31" s="786">
        <v>10974</v>
      </c>
      <c r="P31" s="786">
        <v>13294</v>
      </c>
      <c r="Q31" s="786">
        <v>11466</v>
      </c>
      <c r="R31" s="935"/>
      <c r="S31" s="4"/>
    </row>
    <row r="32" spans="1:30" ht="12" customHeight="1">
      <c r="A32" s="4"/>
      <c r="B32" s="316"/>
      <c r="C32" s="678"/>
      <c r="D32" s="665" t="s">
        <v>212</v>
      </c>
      <c r="E32" s="206">
        <v>2858</v>
      </c>
      <c r="F32" s="224">
        <v>3505</v>
      </c>
      <c r="G32" s="224">
        <v>3899</v>
      </c>
      <c r="H32" s="224">
        <v>3622</v>
      </c>
      <c r="I32" s="224">
        <v>2457</v>
      </c>
      <c r="J32" s="224">
        <v>3480</v>
      </c>
      <c r="K32" s="224">
        <v>2984</v>
      </c>
      <c r="L32" s="224">
        <v>3621</v>
      </c>
      <c r="M32" s="224">
        <v>3989</v>
      </c>
      <c r="N32" s="224">
        <v>4407</v>
      </c>
      <c r="O32" s="224">
        <v>3909</v>
      </c>
      <c r="P32" s="224">
        <v>5070</v>
      </c>
      <c r="Q32" s="224">
        <v>3738</v>
      </c>
      <c r="R32" s="935"/>
      <c r="S32" s="4"/>
    </row>
    <row r="33" spans="1:19" ht="12" customHeight="1">
      <c r="A33" s="4"/>
      <c r="B33" s="316"/>
      <c r="C33" s="678"/>
      <c r="D33" s="665" t="s">
        <v>213</v>
      </c>
      <c r="E33" s="206">
        <v>2962</v>
      </c>
      <c r="F33" s="224">
        <v>3297</v>
      </c>
      <c r="G33" s="224">
        <v>2934</v>
      </c>
      <c r="H33" s="224">
        <v>2078</v>
      </c>
      <c r="I33" s="224">
        <v>1901</v>
      </c>
      <c r="J33" s="224">
        <v>2775</v>
      </c>
      <c r="K33" s="224">
        <v>2412</v>
      </c>
      <c r="L33" s="224">
        <v>3163</v>
      </c>
      <c r="M33" s="224">
        <v>3513</v>
      </c>
      <c r="N33" s="224">
        <v>3599</v>
      </c>
      <c r="O33" s="224">
        <v>3060</v>
      </c>
      <c r="P33" s="224">
        <v>4050</v>
      </c>
      <c r="Q33" s="224">
        <v>4278</v>
      </c>
      <c r="R33" s="935"/>
      <c r="S33" s="4"/>
    </row>
    <row r="34" spans="1:19" ht="12" customHeight="1">
      <c r="A34" s="4"/>
      <c r="B34" s="316"/>
      <c r="C34" s="678"/>
      <c r="D34" s="665" t="s">
        <v>61</v>
      </c>
      <c r="E34" s="206">
        <v>1146</v>
      </c>
      <c r="F34" s="224">
        <v>996</v>
      </c>
      <c r="G34" s="224">
        <v>933</v>
      </c>
      <c r="H34" s="224">
        <v>818</v>
      </c>
      <c r="I34" s="224">
        <v>592</v>
      </c>
      <c r="J34" s="224">
        <v>897</v>
      </c>
      <c r="K34" s="224">
        <v>931</v>
      </c>
      <c r="L34" s="224">
        <v>1045</v>
      </c>
      <c r="M34" s="224">
        <v>1425</v>
      </c>
      <c r="N34" s="224">
        <v>1539</v>
      </c>
      <c r="O34" s="224">
        <v>1485</v>
      </c>
      <c r="P34" s="224">
        <v>1875</v>
      </c>
      <c r="Q34" s="224">
        <v>1617</v>
      </c>
      <c r="R34" s="935"/>
      <c r="S34" s="4"/>
    </row>
    <row r="35" spans="1:19" ht="12" customHeight="1">
      <c r="A35" s="4"/>
      <c r="B35" s="316"/>
      <c r="C35" s="678"/>
      <c r="D35" s="665" t="s">
        <v>215</v>
      </c>
      <c r="E35" s="206">
        <v>1114</v>
      </c>
      <c r="F35" s="224">
        <v>992</v>
      </c>
      <c r="G35" s="224">
        <v>878</v>
      </c>
      <c r="H35" s="224">
        <v>1322</v>
      </c>
      <c r="I35" s="224">
        <v>700</v>
      </c>
      <c r="J35" s="224">
        <v>1019</v>
      </c>
      <c r="K35" s="224">
        <v>698</v>
      </c>
      <c r="L35" s="224">
        <v>869</v>
      </c>
      <c r="M35" s="224">
        <v>1049</v>
      </c>
      <c r="N35" s="224">
        <v>1701</v>
      </c>
      <c r="O35" s="224">
        <v>1418</v>
      </c>
      <c r="P35" s="224">
        <v>1269</v>
      </c>
      <c r="Q35" s="224">
        <v>1267</v>
      </c>
      <c r="R35" s="935"/>
      <c r="S35" s="4"/>
    </row>
    <row r="36" spans="1:19" ht="12" customHeight="1">
      <c r="A36" s="4"/>
      <c r="B36" s="316"/>
      <c r="C36" s="678"/>
      <c r="D36" s="665" t="s">
        <v>216</v>
      </c>
      <c r="E36" s="206">
        <v>350</v>
      </c>
      <c r="F36" s="224">
        <v>285</v>
      </c>
      <c r="G36" s="224">
        <v>416</v>
      </c>
      <c r="H36" s="224">
        <v>203</v>
      </c>
      <c r="I36" s="224">
        <v>141</v>
      </c>
      <c r="J36" s="224">
        <v>234</v>
      </c>
      <c r="K36" s="224">
        <v>497</v>
      </c>
      <c r="L36" s="224">
        <v>718</v>
      </c>
      <c r="M36" s="224">
        <v>1396</v>
      </c>
      <c r="N36" s="224">
        <v>1291</v>
      </c>
      <c r="O36" s="224">
        <v>819</v>
      </c>
      <c r="P36" s="224">
        <v>703</v>
      </c>
      <c r="Q36" s="224">
        <v>413</v>
      </c>
      <c r="R36" s="935"/>
      <c r="S36" s="4"/>
    </row>
    <row r="37" spans="1:19" ht="12" customHeight="1">
      <c r="A37" s="4"/>
      <c r="B37" s="316"/>
      <c r="C37" s="678"/>
      <c r="D37" s="665" t="s">
        <v>145</v>
      </c>
      <c r="E37" s="206">
        <v>86</v>
      </c>
      <c r="F37" s="224">
        <v>52</v>
      </c>
      <c r="G37" s="224">
        <v>41</v>
      </c>
      <c r="H37" s="224">
        <v>47</v>
      </c>
      <c r="I37" s="224">
        <v>23</v>
      </c>
      <c r="J37" s="224">
        <v>46</v>
      </c>
      <c r="K37" s="224">
        <v>21</v>
      </c>
      <c r="L37" s="224">
        <v>79</v>
      </c>
      <c r="M37" s="224">
        <v>105</v>
      </c>
      <c r="N37" s="224">
        <v>89</v>
      </c>
      <c r="O37" s="224">
        <v>109</v>
      </c>
      <c r="P37" s="224">
        <v>128</v>
      </c>
      <c r="Q37" s="224">
        <v>226</v>
      </c>
      <c r="R37" s="935"/>
      <c r="S37" s="4"/>
    </row>
    <row r="38" spans="1:19" ht="12" customHeight="1">
      <c r="A38" s="4"/>
      <c r="B38" s="316"/>
      <c r="C38" s="678"/>
      <c r="D38" s="665" t="s">
        <v>146</v>
      </c>
      <c r="E38" s="206">
        <v>170</v>
      </c>
      <c r="F38" s="224">
        <v>109</v>
      </c>
      <c r="G38" s="224">
        <v>133</v>
      </c>
      <c r="H38" s="224">
        <v>119</v>
      </c>
      <c r="I38" s="224">
        <v>61</v>
      </c>
      <c r="J38" s="224">
        <v>131</v>
      </c>
      <c r="K38" s="224">
        <v>113</v>
      </c>
      <c r="L38" s="224">
        <v>155</v>
      </c>
      <c r="M38" s="224">
        <v>143</v>
      </c>
      <c r="N38" s="224">
        <v>192</v>
      </c>
      <c r="O38" s="224">
        <v>174</v>
      </c>
      <c r="P38" s="224">
        <v>199</v>
      </c>
      <c r="Q38" s="224">
        <v>73</v>
      </c>
      <c r="R38" s="935"/>
      <c r="S38" s="4"/>
    </row>
    <row r="39" spans="1:19" ht="15" customHeight="1">
      <c r="A39" s="4"/>
      <c r="B39" s="316"/>
      <c r="C39" s="678"/>
      <c r="D39" s="672" t="s">
        <v>443</v>
      </c>
      <c r="E39" s="206">
        <v>527</v>
      </c>
      <c r="F39" s="224">
        <v>392</v>
      </c>
      <c r="G39" s="224">
        <v>894</v>
      </c>
      <c r="H39" s="224">
        <v>948</v>
      </c>
      <c r="I39" s="224">
        <v>402</v>
      </c>
      <c r="J39" s="224">
        <v>579</v>
      </c>
      <c r="K39" s="224">
        <v>345</v>
      </c>
      <c r="L39" s="224">
        <v>767</v>
      </c>
      <c r="M39" s="224">
        <v>755</v>
      </c>
      <c r="N39" s="224">
        <v>911</v>
      </c>
      <c r="O39" s="224">
        <v>542</v>
      </c>
      <c r="P39" s="224">
        <v>716</v>
      </c>
      <c r="Q39" s="224">
        <v>448</v>
      </c>
      <c r="R39" s="935"/>
      <c r="S39" s="4"/>
    </row>
    <row r="40" spans="1:19" ht="12" customHeight="1">
      <c r="A40" s="4"/>
      <c r="B40" s="316"/>
      <c r="C40" s="678"/>
      <c r="D40" s="672" t="s">
        <v>243</v>
      </c>
      <c r="E40" s="206">
        <v>1849</v>
      </c>
      <c r="F40" s="224">
        <v>2444</v>
      </c>
      <c r="G40" s="224">
        <v>2593</v>
      </c>
      <c r="H40" s="224">
        <v>2409</v>
      </c>
      <c r="I40" s="224">
        <v>1488</v>
      </c>
      <c r="J40" s="224">
        <v>2275</v>
      </c>
      <c r="K40" s="224">
        <v>2500</v>
      </c>
      <c r="L40" s="224">
        <v>2843</v>
      </c>
      <c r="M40" s="224">
        <v>3082</v>
      </c>
      <c r="N40" s="224">
        <v>3633</v>
      </c>
      <c r="O40" s="224">
        <v>3342</v>
      </c>
      <c r="P40" s="224">
        <v>3868</v>
      </c>
      <c r="Q40" s="224">
        <v>3297</v>
      </c>
      <c r="R40" s="935"/>
      <c r="S40" s="4"/>
    </row>
    <row r="41" spans="1:19" ht="12" customHeight="1">
      <c r="A41" s="4"/>
      <c r="B41" s="316"/>
      <c r="C41" s="678"/>
      <c r="D41" s="672" t="s">
        <v>184</v>
      </c>
      <c r="E41" s="206">
        <v>6309</v>
      </c>
      <c r="F41" s="224">
        <v>6400</v>
      </c>
      <c r="G41" s="224">
        <v>5728</v>
      </c>
      <c r="H41" s="224">
        <v>4833</v>
      </c>
      <c r="I41" s="224">
        <v>3985</v>
      </c>
      <c r="J41" s="224">
        <v>5728</v>
      </c>
      <c r="K41" s="224">
        <v>4811</v>
      </c>
      <c r="L41" s="224">
        <v>6039</v>
      </c>
      <c r="M41" s="224">
        <v>7783</v>
      </c>
      <c r="N41" s="224">
        <v>8274</v>
      </c>
      <c r="O41" s="224">
        <v>7090</v>
      </c>
      <c r="P41" s="224">
        <v>8710</v>
      </c>
      <c r="Q41" s="224">
        <v>7794</v>
      </c>
      <c r="R41" s="935"/>
      <c r="S41" s="4"/>
    </row>
    <row r="42" spans="1:19" ht="11.25" customHeight="1">
      <c r="A42" s="4"/>
      <c r="B42" s="316"/>
      <c r="C42" s="678"/>
      <c r="D42" s="672" t="s">
        <v>244</v>
      </c>
      <c r="E42" s="224">
        <v>1</v>
      </c>
      <c r="F42" s="224" t="s">
        <v>9</v>
      </c>
      <c r="G42" s="224">
        <v>19</v>
      </c>
      <c r="H42" s="224">
        <v>19</v>
      </c>
      <c r="I42" s="224" t="s">
        <v>9</v>
      </c>
      <c r="J42" s="224" t="s">
        <v>9</v>
      </c>
      <c r="K42" s="224" t="s">
        <v>9</v>
      </c>
      <c r="L42" s="224">
        <v>1</v>
      </c>
      <c r="M42" s="224" t="s">
        <v>9</v>
      </c>
      <c r="N42" s="224" t="s">
        <v>9</v>
      </c>
      <c r="O42" s="224" t="s">
        <v>9</v>
      </c>
      <c r="P42" s="224" t="s">
        <v>9</v>
      </c>
      <c r="Q42" s="1153" t="s">
        <v>9</v>
      </c>
      <c r="R42" s="935"/>
      <c r="S42" s="4"/>
    </row>
    <row r="43" spans="1:19" ht="15" customHeight="1">
      <c r="A43" s="4"/>
      <c r="B43" s="316"/>
      <c r="C43" s="933" t="s">
        <v>361</v>
      </c>
      <c r="D43" s="933"/>
      <c r="E43" s="206"/>
      <c r="F43" s="206"/>
      <c r="G43" s="224"/>
      <c r="H43" s="224"/>
      <c r="I43" s="224"/>
      <c r="J43" s="224"/>
      <c r="K43" s="224"/>
      <c r="L43" s="224"/>
      <c r="M43" s="224"/>
      <c r="N43" s="224"/>
      <c r="O43" s="224"/>
      <c r="P43" s="224"/>
      <c r="Q43" s="224"/>
      <c r="R43" s="935"/>
      <c r="S43" s="4"/>
    </row>
    <row r="44" spans="1:19" ht="12" customHeight="1">
      <c r="A44" s="4"/>
      <c r="B44" s="316"/>
      <c r="C44" s="678"/>
      <c r="D44" s="1090" t="s">
        <v>576</v>
      </c>
      <c r="E44" s="206">
        <v>1411</v>
      </c>
      <c r="F44" s="224">
        <v>923</v>
      </c>
      <c r="G44" s="224">
        <v>909</v>
      </c>
      <c r="H44" s="224">
        <v>796</v>
      </c>
      <c r="I44" s="224">
        <v>710</v>
      </c>
      <c r="J44" s="224">
        <v>965</v>
      </c>
      <c r="K44" s="224">
        <v>876</v>
      </c>
      <c r="L44" s="224">
        <v>1050</v>
      </c>
      <c r="M44" s="224">
        <v>1042</v>
      </c>
      <c r="N44" s="224">
        <v>998</v>
      </c>
      <c r="O44" s="224">
        <v>994</v>
      </c>
      <c r="P44" s="224">
        <v>1496</v>
      </c>
      <c r="Q44" s="224">
        <v>1984</v>
      </c>
      <c r="R44" s="935"/>
      <c r="S44" s="4"/>
    </row>
    <row r="45" spans="1:19" ht="12" customHeight="1">
      <c r="A45" s="4"/>
      <c r="B45" s="316"/>
      <c r="C45" s="678"/>
      <c r="D45" s="1090" t="s">
        <v>572</v>
      </c>
      <c r="E45" s="206">
        <v>1380</v>
      </c>
      <c r="F45" s="224">
        <v>2359</v>
      </c>
      <c r="G45" s="224">
        <v>1423</v>
      </c>
      <c r="H45" s="224">
        <v>1031</v>
      </c>
      <c r="I45" s="224">
        <v>952</v>
      </c>
      <c r="J45" s="224">
        <v>1398</v>
      </c>
      <c r="K45" s="224">
        <v>1128</v>
      </c>
      <c r="L45" s="224">
        <v>1519</v>
      </c>
      <c r="M45" s="224">
        <v>2368</v>
      </c>
      <c r="N45" s="224">
        <v>2409</v>
      </c>
      <c r="O45" s="224">
        <v>1990</v>
      </c>
      <c r="P45" s="224">
        <v>2207</v>
      </c>
      <c r="Q45" s="224">
        <v>1836</v>
      </c>
      <c r="R45" s="935"/>
      <c r="S45" s="4"/>
    </row>
    <row r="46" spans="1:19" ht="12" customHeight="1">
      <c r="A46" s="4"/>
      <c r="B46" s="316"/>
      <c r="C46" s="678"/>
      <c r="D46" s="1090" t="s">
        <v>574</v>
      </c>
      <c r="E46" s="206">
        <v>789</v>
      </c>
      <c r="F46" s="224">
        <v>612</v>
      </c>
      <c r="G46" s="224">
        <v>580</v>
      </c>
      <c r="H46" s="224">
        <v>446</v>
      </c>
      <c r="I46" s="224">
        <v>382</v>
      </c>
      <c r="J46" s="224">
        <v>451</v>
      </c>
      <c r="K46" s="224">
        <v>616</v>
      </c>
      <c r="L46" s="224">
        <v>796</v>
      </c>
      <c r="M46" s="224">
        <v>1218</v>
      </c>
      <c r="N46" s="224">
        <v>1302</v>
      </c>
      <c r="O46" s="224">
        <v>1026</v>
      </c>
      <c r="P46" s="224">
        <v>1399</v>
      </c>
      <c r="Q46" s="224">
        <v>781</v>
      </c>
      <c r="R46" s="935"/>
      <c r="S46" s="4"/>
    </row>
    <row r="47" spans="1:19" ht="12" customHeight="1">
      <c r="A47" s="4"/>
      <c r="B47" s="316"/>
      <c r="C47" s="678"/>
      <c r="D47" s="1090" t="s">
        <v>577</v>
      </c>
      <c r="E47" s="206">
        <v>609</v>
      </c>
      <c r="F47" s="224">
        <v>1013</v>
      </c>
      <c r="G47" s="224">
        <v>831</v>
      </c>
      <c r="H47" s="224">
        <v>872</v>
      </c>
      <c r="I47" s="224">
        <v>618</v>
      </c>
      <c r="J47" s="224">
        <v>1076</v>
      </c>
      <c r="K47" s="224">
        <v>740</v>
      </c>
      <c r="L47" s="224">
        <v>1102</v>
      </c>
      <c r="M47" s="224">
        <v>1002</v>
      </c>
      <c r="N47" s="224">
        <v>1248</v>
      </c>
      <c r="O47" s="224">
        <v>1004</v>
      </c>
      <c r="P47" s="224">
        <v>1192</v>
      </c>
      <c r="Q47" s="224">
        <v>772</v>
      </c>
      <c r="R47" s="935"/>
      <c r="S47" s="4"/>
    </row>
    <row r="48" spans="1:19" ht="12" customHeight="1">
      <c r="A48" s="4"/>
      <c r="B48" s="316"/>
      <c r="C48" s="678"/>
      <c r="D48" s="1090" t="s">
        <v>573</v>
      </c>
      <c r="E48" s="206">
        <v>342</v>
      </c>
      <c r="F48" s="224">
        <v>400</v>
      </c>
      <c r="G48" s="224">
        <v>486</v>
      </c>
      <c r="H48" s="224">
        <v>407</v>
      </c>
      <c r="I48" s="224">
        <v>368</v>
      </c>
      <c r="J48" s="224">
        <v>429</v>
      </c>
      <c r="K48" s="224">
        <v>498</v>
      </c>
      <c r="L48" s="224">
        <v>593</v>
      </c>
      <c r="M48" s="224">
        <v>644</v>
      </c>
      <c r="N48" s="224">
        <v>704</v>
      </c>
      <c r="O48" s="224">
        <v>704</v>
      </c>
      <c r="P48" s="224">
        <v>767</v>
      </c>
      <c r="Q48" s="224">
        <v>685</v>
      </c>
      <c r="R48" s="935"/>
      <c r="S48" s="4"/>
    </row>
    <row r="49" spans="1:19" ht="13.5" hidden="1" customHeight="1">
      <c r="A49" s="4"/>
      <c r="B49" s="316"/>
      <c r="C49" s="678"/>
      <c r="D49" s="1090">
        <v>0</v>
      </c>
      <c r="E49" s="206">
        <v>496</v>
      </c>
      <c r="F49" s="224">
        <v>372</v>
      </c>
      <c r="G49" s="224">
        <v>426</v>
      </c>
      <c r="H49" s="224">
        <v>417</v>
      </c>
      <c r="I49" s="224">
        <v>493</v>
      </c>
      <c r="J49" s="224">
        <v>254</v>
      </c>
      <c r="K49" s="224">
        <v>405</v>
      </c>
      <c r="L49" s="224">
        <v>348</v>
      </c>
      <c r="M49" s="224">
        <v>429</v>
      </c>
      <c r="N49" s="224">
        <v>492</v>
      </c>
      <c r="O49" s="224">
        <v>703</v>
      </c>
      <c r="P49" s="224">
        <v>613</v>
      </c>
      <c r="Q49" s="1064">
        <v>613</v>
      </c>
      <c r="R49" s="935"/>
      <c r="S49" s="4"/>
    </row>
    <row r="50" spans="1:19" ht="12" hidden="1" customHeight="1">
      <c r="A50" s="4"/>
      <c r="B50" s="316"/>
      <c r="C50" s="678"/>
      <c r="D50" s="1090">
        <v>0</v>
      </c>
      <c r="E50" s="206">
        <v>391</v>
      </c>
      <c r="F50" s="224">
        <v>522</v>
      </c>
      <c r="G50" s="224">
        <v>491</v>
      </c>
      <c r="H50" s="224">
        <v>674</v>
      </c>
      <c r="I50" s="224">
        <v>840</v>
      </c>
      <c r="J50" s="224">
        <v>461</v>
      </c>
      <c r="K50" s="224">
        <v>480</v>
      </c>
      <c r="L50" s="224">
        <v>310</v>
      </c>
      <c r="M50" s="224">
        <v>665</v>
      </c>
      <c r="N50" s="224">
        <v>628</v>
      </c>
      <c r="O50" s="224">
        <v>843</v>
      </c>
      <c r="P50" s="224">
        <v>596</v>
      </c>
      <c r="Q50" s="1064">
        <v>596</v>
      </c>
      <c r="R50" s="935"/>
      <c r="S50" s="4"/>
    </row>
    <row r="51" spans="1:19" ht="12" hidden="1" customHeight="1">
      <c r="A51" s="4"/>
      <c r="B51" s="316"/>
      <c r="C51" s="678"/>
      <c r="D51" s="1090">
        <v>0</v>
      </c>
      <c r="E51" s="206">
        <v>453</v>
      </c>
      <c r="F51" s="224">
        <v>511</v>
      </c>
      <c r="G51" s="224">
        <v>307</v>
      </c>
      <c r="H51" s="224">
        <v>437</v>
      </c>
      <c r="I51" s="224">
        <v>481</v>
      </c>
      <c r="J51" s="224">
        <v>186</v>
      </c>
      <c r="K51" s="224">
        <v>284</v>
      </c>
      <c r="L51" s="224">
        <v>241</v>
      </c>
      <c r="M51" s="224">
        <v>274</v>
      </c>
      <c r="N51" s="224">
        <v>315</v>
      </c>
      <c r="O51" s="224">
        <v>416</v>
      </c>
      <c r="P51" s="224">
        <v>566</v>
      </c>
      <c r="Q51" s="1064">
        <v>566</v>
      </c>
      <c r="R51" s="935"/>
      <c r="S51" s="4"/>
    </row>
    <row r="52" spans="1:19" ht="15" customHeight="1">
      <c r="A52" s="4"/>
      <c r="B52" s="316"/>
      <c r="C52" s="1420" t="s">
        <v>246</v>
      </c>
      <c r="D52" s="1420"/>
      <c r="E52" s="676">
        <f t="shared" ref="E52:P52" si="0">+E31/E8*100</f>
        <v>14.371277299801456</v>
      </c>
      <c r="F52" s="676">
        <f t="shared" si="0"/>
        <v>12.349574798095951</v>
      </c>
      <c r="G52" s="676">
        <f t="shared" si="0"/>
        <v>12.19138654907449</v>
      </c>
      <c r="H52" s="676">
        <f t="shared" si="0"/>
        <v>11.748794206466203</v>
      </c>
      <c r="I52" s="676">
        <f t="shared" si="0"/>
        <v>10.840283415750241</v>
      </c>
      <c r="J52" s="676">
        <f t="shared" si="0"/>
        <v>11.516216905301862</v>
      </c>
      <c r="K52" s="676">
        <f t="shared" si="0"/>
        <v>13.405238828967642</v>
      </c>
      <c r="L52" s="676">
        <f t="shared" si="0"/>
        <v>15.198286452263208</v>
      </c>
      <c r="M52" s="676">
        <f t="shared" si="0"/>
        <v>20.037246516760931</v>
      </c>
      <c r="N52" s="676">
        <f t="shared" si="0"/>
        <v>23.490818458380677</v>
      </c>
      <c r="O52" s="676">
        <f t="shared" si="0"/>
        <v>20.868275429288609</v>
      </c>
      <c r="P52" s="676">
        <f t="shared" si="0"/>
        <v>21.118683378608079</v>
      </c>
      <c r="Q52" s="676">
        <f>+Q31/Q8*100</f>
        <v>19.748535997244229</v>
      </c>
      <c r="R52" s="935"/>
      <c r="S52" s="4"/>
    </row>
    <row r="53" spans="1:19" ht="11.25" customHeight="1" thickBot="1">
      <c r="A53" s="4"/>
      <c r="B53" s="316"/>
      <c r="C53" s="804"/>
      <c r="D53" s="935"/>
      <c r="E53" s="931"/>
      <c r="F53" s="931"/>
      <c r="G53" s="931"/>
      <c r="H53" s="931"/>
      <c r="I53" s="931"/>
      <c r="J53" s="931"/>
      <c r="K53" s="931"/>
      <c r="L53" s="931"/>
      <c r="M53" s="931"/>
      <c r="N53" s="931"/>
      <c r="O53" s="931"/>
      <c r="P53" s="931"/>
      <c r="Q53" s="780"/>
      <c r="R53" s="935"/>
      <c r="S53" s="4"/>
    </row>
    <row r="54" spans="1:19" s="12" customFormat="1" ht="13.5" customHeight="1" thickBot="1">
      <c r="A54" s="11"/>
      <c r="B54" s="315"/>
      <c r="C54" s="552" t="s">
        <v>247</v>
      </c>
      <c r="D54" s="782"/>
      <c r="E54" s="801"/>
      <c r="F54" s="801"/>
      <c r="G54" s="801"/>
      <c r="H54" s="801"/>
      <c r="I54" s="801"/>
      <c r="J54" s="801"/>
      <c r="K54" s="801"/>
      <c r="L54" s="801"/>
      <c r="M54" s="801"/>
      <c r="N54" s="801"/>
      <c r="O54" s="801"/>
      <c r="P54" s="801"/>
      <c r="Q54" s="802"/>
      <c r="R54" s="935"/>
      <c r="S54" s="11"/>
    </row>
    <row r="55" spans="1:19" ht="9.75" customHeight="1">
      <c r="A55" s="4"/>
      <c r="B55" s="316"/>
      <c r="C55" s="934" t="s">
        <v>80</v>
      </c>
      <c r="D55" s="805"/>
      <c r="E55" s="800"/>
      <c r="F55" s="800"/>
      <c r="G55" s="800"/>
      <c r="H55" s="800"/>
      <c r="I55" s="800"/>
      <c r="J55" s="800"/>
      <c r="K55" s="800"/>
      <c r="L55" s="800"/>
      <c r="M55" s="800"/>
      <c r="N55" s="800"/>
      <c r="O55" s="800"/>
      <c r="P55" s="800"/>
      <c r="Q55" s="803"/>
      <c r="R55" s="935"/>
      <c r="S55" s="4"/>
    </row>
    <row r="56" spans="1:19" ht="15" customHeight="1">
      <c r="A56" s="4"/>
      <c r="B56" s="316"/>
      <c r="C56" s="1420" t="s">
        <v>70</v>
      </c>
      <c r="D56" s="1420"/>
      <c r="E56" s="785">
        <v>5527</v>
      </c>
      <c r="F56" s="786">
        <v>6201</v>
      </c>
      <c r="G56" s="786">
        <v>5503</v>
      </c>
      <c r="H56" s="786">
        <v>4957</v>
      </c>
      <c r="I56" s="786">
        <v>3327</v>
      </c>
      <c r="J56" s="786">
        <v>5164</v>
      </c>
      <c r="K56" s="786">
        <v>4761</v>
      </c>
      <c r="L56" s="786">
        <v>6029</v>
      </c>
      <c r="M56" s="786">
        <v>7463</v>
      </c>
      <c r="N56" s="786">
        <v>8093</v>
      </c>
      <c r="O56" s="786">
        <v>6488</v>
      </c>
      <c r="P56" s="786">
        <v>7288</v>
      </c>
      <c r="Q56" s="786">
        <v>7301</v>
      </c>
      <c r="R56" s="935"/>
      <c r="S56" s="4"/>
    </row>
    <row r="57" spans="1:19" ht="11.25" customHeight="1">
      <c r="A57" s="4"/>
      <c r="B57" s="316"/>
      <c r="C57" s="678"/>
      <c r="D57" s="128" t="s">
        <v>443</v>
      </c>
      <c r="E57" s="207">
        <v>389</v>
      </c>
      <c r="F57" s="249">
        <v>339</v>
      </c>
      <c r="G57" s="249">
        <v>288</v>
      </c>
      <c r="H57" s="249">
        <v>460</v>
      </c>
      <c r="I57" s="224">
        <v>138</v>
      </c>
      <c r="J57" s="224">
        <v>222</v>
      </c>
      <c r="K57" s="224">
        <v>196</v>
      </c>
      <c r="L57" s="224">
        <v>417</v>
      </c>
      <c r="M57" s="224">
        <v>785</v>
      </c>
      <c r="N57" s="224">
        <v>678</v>
      </c>
      <c r="O57" s="224">
        <v>393</v>
      </c>
      <c r="P57" s="224">
        <v>296</v>
      </c>
      <c r="Q57" s="224">
        <v>399</v>
      </c>
      <c r="R57" s="935"/>
      <c r="S57" s="4"/>
    </row>
    <row r="58" spans="1:19" ht="11.25" customHeight="1">
      <c r="A58" s="4"/>
      <c r="B58" s="316"/>
      <c r="C58" s="678"/>
      <c r="D58" s="128" t="s">
        <v>243</v>
      </c>
      <c r="E58" s="207">
        <v>1170</v>
      </c>
      <c r="F58" s="249">
        <v>1377</v>
      </c>
      <c r="G58" s="249">
        <v>1554</v>
      </c>
      <c r="H58" s="249">
        <v>1464</v>
      </c>
      <c r="I58" s="224">
        <v>904</v>
      </c>
      <c r="J58" s="224">
        <v>1254</v>
      </c>
      <c r="K58" s="224">
        <v>1548</v>
      </c>
      <c r="L58" s="224">
        <v>1701</v>
      </c>
      <c r="M58" s="224">
        <v>1689</v>
      </c>
      <c r="N58" s="224">
        <v>2307</v>
      </c>
      <c r="O58" s="224">
        <v>1772</v>
      </c>
      <c r="P58" s="224">
        <v>1996</v>
      </c>
      <c r="Q58" s="224">
        <v>1785</v>
      </c>
      <c r="R58" s="935"/>
      <c r="S58" s="4"/>
    </row>
    <row r="59" spans="1:19" ht="11.25" customHeight="1">
      <c r="A59" s="4"/>
      <c r="B59" s="316"/>
      <c r="C59" s="678"/>
      <c r="D59" s="128" t="s">
        <v>184</v>
      </c>
      <c r="E59" s="207">
        <v>3968</v>
      </c>
      <c r="F59" s="249">
        <v>4485</v>
      </c>
      <c r="G59" s="249">
        <v>3643</v>
      </c>
      <c r="H59" s="249">
        <v>3018</v>
      </c>
      <c r="I59" s="224">
        <v>2285</v>
      </c>
      <c r="J59" s="224">
        <v>3688</v>
      </c>
      <c r="K59" s="224">
        <v>3017</v>
      </c>
      <c r="L59" s="224">
        <v>3910</v>
      </c>
      <c r="M59" s="224">
        <v>4989</v>
      </c>
      <c r="N59" s="224">
        <v>5108</v>
      </c>
      <c r="O59" s="224">
        <v>4323</v>
      </c>
      <c r="P59" s="224">
        <v>4996</v>
      </c>
      <c r="Q59" s="224">
        <v>5117</v>
      </c>
      <c r="R59" s="935"/>
      <c r="S59" s="4"/>
    </row>
    <row r="60" spans="1:19" ht="11.25" customHeight="1">
      <c r="A60" s="4"/>
      <c r="B60" s="316"/>
      <c r="C60" s="678"/>
      <c r="D60" s="128" t="s">
        <v>244</v>
      </c>
      <c r="E60" s="206" t="s">
        <v>9</v>
      </c>
      <c r="F60" s="224" t="s">
        <v>9</v>
      </c>
      <c r="G60" s="224">
        <v>18</v>
      </c>
      <c r="H60" s="224">
        <v>15</v>
      </c>
      <c r="I60" s="224" t="s">
        <v>9</v>
      </c>
      <c r="J60" s="224" t="s">
        <v>9</v>
      </c>
      <c r="K60" s="224" t="s">
        <v>9</v>
      </c>
      <c r="L60" s="224">
        <v>1</v>
      </c>
      <c r="M60" s="224" t="s">
        <v>9</v>
      </c>
      <c r="N60" s="224" t="s">
        <v>9</v>
      </c>
      <c r="O60" s="224" t="s">
        <v>9</v>
      </c>
      <c r="P60" s="224" t="s">
        <v>9</v>
      </c>
      <c r="Q60" s="224" t="s">
        <v>9</v>
      </c>
      <c r="R60" s="935"/>
      <c r="S60" s="4"/>
    </row>
    <row r="61" spans="1:19" ht="3.75" hidden="1" customHeight="1">
      <c r="A61" s="4"/>
      <c r="B61" s="316"/>
      <c r="C61" s="678"/>
      <c r="D61" s="32"/>
      <c r="E61" s="206"/>
      <c r="F61" s="224"/>
      <c r="G61" s="224"/>
      <c r="H61" s="224"/>
      <c r="I61" s="224"/>
      <c r="J61" s="224"/>
      <c r="K61" s="224"/>
      <c r="L61" s="224"/>
      <c r="M61" s="224"/>
      <c r="N61" s="224"/>
      <c r="O61" s="224"/>
      <c r="P61" s="224"/>
      <c r="Q61" s="224"/>
      <c r="R61" s="935"/>
      <c r="S61" s="4"/>
    </row>
    <row r="62" spans="1:19" ht="12.75" hidden="1" customHeight="1">
      <c r="A62" s="4"/>
      <c r="B62" s="316"/>
      <c r="C62" s="678"/>
      <c r="D62" s="288" t="s">
        <v>212</v>
      </c>
      <c r="E62" s="206">
        <v>1389</v>
      </c>
      <c r="F62" s="224">
        <v>2168</v>
      </c>
      <c r="G62" s="224">
        <v>2106</v>
      </c>
      <c r="H62" s="224">
        <v>1829</v>
      </c>
      <c r="I62" s="224">
        <v>1206</v>
      </c>
      <c r="J62" s="224">
        <v>1897</v>
      </c>
      <c r="K62" s="224">
        <v>1577</v>
      </c>
      <c r="L62" s="224">
        <v>1855</v>
      </c>
      <c r="M62" s="224">
        <v>2334</v>
      </c>
      <c r="N62" s="224">
        <v>2592</v>
      </c>
      <c r="O62" s="224">
        <v>2037</v>
      </c>
      <c r="P62" s="224">
        <v>2204</v>
      </c>
      <c r="Q62" s="224">
        <v>1941</v>
      </c>
      <c r="R62" s="935"/>
      <c r="S62" s="4"/>
    </row>
    <row r="63" spans="1:19" ht="12.75" hidden="1" customHeight="1">
      <c r="A63" s="4"/>
      <c r="B63" s="316"/>
      <c r="C63" s="678"/>
      <c r="D63" s="288" t="s">
        <v>213</v>
      </c>
      <c r="E63" s="206">
        <v>2393</v>
      </c>
      <c r="F63" s="224">
        <v>2543</v>
      </c>
      <c r="G63" s="224">
        <v>1961</v>
      </c>
      <c r="H63" s="224">
        <v>1411</v>
      </c>
      <c r="I63" s="224">
        <v>1139</v>
      </c>
      <c r="J63" s="224">
        <v>2094</v>
      </c>
      <c r="K63" s="224">
        <v>1902</v>
      </c>
      <c r="L63" s="224">
        <v>2313</v>
      </c>
      <c r="M63" s="224">
        <v>2367</v>
      </c>
      <c r="N63" s="224">
        <v>2565</v>
      </c>
      <c r="O63" s="224">
        <v>2190</v>
      </c>
      <c r="P63" s="224">
        <v>2692</v>
      </c>
      <c r="Q63" s="224">
        <v>2988</v>
      </c>
      <c r="R63" s="935"/>
      <c r="S63" s="4"/>
    </row>
    <row r="64" spans="1:19" ht="12.75" hidden="1" customHeight="1">
      <c r="A64" s="4"/>
      <c r="B64" s="316"/>
      <c r="C64" s="678"/>
      <c r="D64" s="288" t="s">
        <v>61</v>
      </c>
      <c r="E64" s="206">
        <v>434</v>
      </c>
      <c r="F64" s="224">
        <v>433</v>
      </c>
      <c r="G64" s="224">
        <v>522</v>
      </c>
      <c r="H64" s="224">
        <v>563</v>
      </c>
      <c r="I64" s="224">
        <v>363</v>
      </c>
      <c r="J64" s="224">
        <v>404</v>
      </c>
      <c r="K64" s="224">
        <v>432</v>
      </c>
      <c r="L64" s="224">
        <v>552</v>
      </c>
      <c r="M64" s="224">
        <v>807</v>
      </c>
      <c r="N64" s="224">
        <v>698</v>
      </c>
      <c r="O64" s="224">
        <v>734</v>
      </c>
      <c r="P64" s="224">
        <v>840</v>
      </c>
      <c r="Q64" s="224">
        <v>856</v>
      </c>
      <c r="R64" s="935"/>
      <c r="S64" s="4"/>
    </row>
    <row r="65" spans="1:19" ht="12.75" hidden="1" customHeight="1">
      <c r="A65" s="4"/>
      <c r="B65" s="316"/>
      <c r="C65" s="678"/>
      <c r="D65" s="288" t="s">
        <v>215</v>
      </c>
      <c r="E65" s="206">
        <v>848</v>
      </c>
      <c r="F65" s="224">
        <v>700</v>
      </c>
      <c r="G65" s="224">
        <v>633</v>
      </c>
      <c r="H65" s="224">
        <v>852</v>
      </c>
      <c r="I65" s="224">
        <v>417</v>
      </c>
      <c r="J65" s="224">
        <v>538</v>
      </c>
      <c r="K65" s="224">
        <v>449</v>
      </c>
      <c r="L65" s="224">
        <v>599</v>
      </c>
      <c r="M65" s="224">
        <v>854</v>
      </c>
      <c r="N65" s="224">
        <v>1149</v>
      </c>
      <c r="O65" s="224">
        <v>737</v>
      </c>
      <c r="P65" s="224">
        <v>777</v>
      </c>
      <c r="Q65" s="224">
        <v>1059</v>
      </c>
      <c r="R65" s="935"/>
      <c r="S65" s="4"/>
    </row>
    <row r="66" spans="1:19" ht="12.75" hidden="1" customHeight="1">
      <c r="A66" s="4"/>
      <c r="B66" s="316"/>
      <c r="C66" s="678"/>
      <c r="D66" s="288" t="s">
        <v>216</v>
      </c>
      <c r="E66" s="206">
        <v>274</v>
      </c>
      <c r="F66" s="224">
        <v>225</v>
      </c>
      <c r="G66" s="224">
        <v>134</v>
      </c>
      <c r="H66" s="224">
        <v>166</v>
      </c>
      <c r="I66" s="224">
        <v>103</v>
      </c>
      <c r="J66" s="224">
        <v>133</v>
      </c>
      <c r="K66" s="224">
        <v>294</v>
      </c>
      <c r="L66" s="224">
        <v>589</v>
      </c>
      <c r="M66" s="224">
        <v>906</v>
      </c>
      <c r="N66" s="224">
        <v>903</v>
      </c>
      <c r="O66" s="224">
        <v>635</v>
      </c>
      <c r="P66" s="224">
        <v>575</v>
      </c>
      <c r="Q66" s="224">
        <v>319</v>
      </c>
      <c r="R66" s="935"/>
      <c r="S66" s="4"/>
    </row>
    <row r="67" spans="1:19" ht="12.75" hidden="1" customHeight="1">
      <c r="A67" s="4"/>
      <c r="B67" s="316"/>
      <c r="C67" s="678"/>
      <c r="D67" s="288" t="s">
        <v>145</v>
      </c>
      <c r="E67" s="206">
        <v>57</v>
      </c>
      <c r="F67" s="224">
        <v>45</v>
      </c>
      <c r="G67" s="224">
        <v>29</v>
      </c>
      <c r="H67" s="224">
        <v>28</v>
      </c>
      <c r="I67" s="224">
        <v>24</v>
      </c>
      <c r="J67" s="224">
        <v>17</v>
      </c>
      <c r="K67" s="224">
        <v>14</v>
      </c>
      <c r="L67" s="224">
        <v>46</v>
      </c>
      <c r="M67" s="224">
        <v>73</v>
      </c>
      <c r="N67" s="224">
        <v>74</v>
      </c>
      <c r="O67" s="224">
        <v>63</v>
      </c>
      <c r="P67" s="224">
        <v>85</v>
      </c>
      <c r="Q67" s="224">
        <v>56</v>
      </c>
      <c r="R67" s="935"/>
      <c r="S67" s="4"/>
    </row>
    <row r="68" spans="1:19" ht="12.75" hidden="1" customHeight="1">
      <c r="A68" s="4"/>
      <c r="B68" s="316"/>
      <c r="C68" s="678"/>
      <c r="D68" s="288" t="s">
        <v>146</v>
      </c>
      <c r="E68" s="206">
        <v>132</v>
      </c>
      <c r="F68" s="224">
        <v>87</v>
      </c>
      <c r="G68" s="224">
        <v>118</v>
      </c>
      <c r="H68" s="224">
        <v>108</v>
      </c>
      <c r="I68" s="224">
        <v>75</v>
      </c>
      <c r="J68" s="224">
        <v>81</v>
      </c>
      <c r="K68" s="224">
        <v>93</v>
      </c>
      <c r="L68" s="224">
        <v>75</v>
      </c>
      <c r="M68" s="224">
        <v>122</v>
      </c>
      <c r="N68" s="224">
        <v>106</v>
      </c>
      <c r="O68" s="224">
        <v>92</v>
      </c>
      <c r="P68" s="224">
        <v>115</v>
      </c>
      <c r="Q68" s="224">
        <v>82</v>
      </c>
      <c r="R68" s="935"/>
      <c r="S68" s="4"/>
    </row>
    <row r="69" spans="1:19" ht="15" customHeight="1">
      <c r="A69" s="4"/>
      <c r="B69" s="316"/>
      <c r="C69" s="1420" t="s">
        <v>248</v>
      </c>
      <c r="D69" s="1420"/>
      <c r="E69" s="675">
        <v>63.631130554915963</v>
      </c>
      <c r="F69" s="676">
        <v>67.139454309224774</v>
      </c>
      <c r="G69" s="676">
        <v>59.594975092051115</v>
      </c>
      <c r="H69" s="676">
        <v>60.384943354854428</v>
      </c>
      <c r="I69" s="676">
        <v>56.629787234042553</v>
      </c>
      <c r="J69" s="676">
        <v>60.172453973432773</v>
      </c>
      <c r="K69" s="676">
        <v>62.186520376175544</v>
      </c>
      <c r="L69" s="676">
        <v>62.476683937823829</v>
      </c>
      <c r="M69" s="676">
        <v>64.225473321858857</v>
      </c>
      <c r="N69" s="676">
        <v>63.137775003900764</v>
      </c>
      <c r="O69" s="676">
        <v>59.121560051029711</v>
      </c>
      <c r="P69" s="676">
        <v>54.821724086053855</v>
      </c>
      <c r="Q69" s="676">
        <f>+Q56/Q31*100</f>
        <v>63.675213675213669</v>
      </c>
      <c r="R69" s="935"/>
      <c r="S69" s="4"/>
    </row>
    <row r="70" spans="1:19" ht="11.25" customHeight="1">
      <c r="A70" s="4"/>
      <c r="B70" s="316"/>
      <c r="C70" s="678"/>
      <c r="D70" s="665" t="s">
        <v>212</v>
      </c>
      <c r="E70" s="209">
        <v>48.60041987403779</v>
      </c>
      <c r="F70" s="250">
        <v>61.854493580599147</v>
      </c>
      <c r="G70" s="250">
        <v>54.013849705052571</v>
      </c>
      <c r="H70" s="250">
        <v>50.496963003865268</v>
      </c>
      <c r="I70" s="250">
        <v>49.08424908424908</v>
      </c>
      <c r="J70" s="250">
        <v>54.511494252873561</v>
      </c>
      <c r="K70" s="250">
        <v>52.848525469168905</v>
      </c>
      <c r="L70" s="250">
        <v>51.228942281137812</v>
      </c>
      <c r="M70" s="250">
        <v>58.510904988718984</v>
      </c>
      <c r="N70" s="250">
        <v>58.815520762423411</v>
      </c>
      <c r="O70" s="250">
        <v>52.110514198004608</v>
      </c>
      <c r="P70" s="250">
        <v>43.471400394477314</v>
      </c>
      <c r="Q70" s="250">
        <f t="shared" ref="Q70:Q76" si="1">+Q62/Q32*100</f>
        <v>51.926163723916531</v>
      </c>
      <c r="R70" s="935"/>
      <c r="S70" s="208"/>
    </row>
    <row r="71" spans="1:19" ht="11.25" customHeight="1">
      <c r="A71" s="4"/>
      <c r="B71" s="316"/>
      <c r="C71" s="678"/>
      <c r="D71" s="665" t="s">
        <v>213</v>
      </c>
      <c r="E71" s="209">
        <v>80.790006752194472</v>
      </c>
      <c r="F71" s="250">
        <v>77.130724901425538</v>
      </c>
      <c r="G71" s="250">
        <v>66.837082481254257</v>
      </c>
      <c r="H71" s="250">
        <v>67.901828681424448</v>
      </c>
      <c r="I71" s="250">
        <v>59.915833771699099</v>
      </c>
      <c r="J71" s="250">
        <v>75.459459459459453</v>
      </c>
      <c r="K71" s="250">
        <v>78.855721393034827</v>
      </c>
      <c r="L71" s="250">
        <v>73.12677837496048</v>
      </c>
      <c r="M71" s="250">
        <v>67.378309137489325</v>
      </c>
      <c r="N71" s="250">
        <v>71.26979716587941</v>
      </c>
      <c r="O71" s="250">
        <v>71.568627450980387</v>
      </c>
      <c r="P71" s="250">
        <v>66.46913580246914</v>
      </c>
      <c r="Q71" s="250">
        <f t="shared" si="1"/>
        <v>69.845722300140253</v>
      </c>
      <c r="R71" s="935"/>
      <c r="S71" s="208"/>
    </row>
    <row r="72" spans="1:19" ht="11.25" customHeight="1">
      <c r="A72" s="4"/>
      <c r="B72" s="316"/>
      <c r="C72" s="678"/>
      <c r="D72" s="665" t="s">
        <v>61</v>
      </c>
      <c r="E72" s="209">
        <v>37.870855148342059</v>
      </c>
      <c r="F72" s="250">
        <v>43.47389558232932</v>
      </c>
      <c r="G72" s="250">
        <v>55.948553054662376</v>
      </c>
      <c r="H72" s="250">
        <v>68.826405867970664</v>
      </c>
      <c r="I72" s="250">
        <v>61.317567567567565</v>
      </c>
      <c r="J72" s="250">
        <v>45.039018952062435</v>
      </c>
      <c r="K72" s="250">
        <v>46.401718582169707</v>
      </c>
      <c r="L72" s="250">
        <v>52.822966507177036</v>
      </c>
      <c r="M72" s="250">
        <v>56.631578947368425</v>
      </c>
      <c r="N72" s="250">
        <v>45.354126055880442</v>
      </c>
      <c r="O72" s="250">
        <v>49.427609427609426</v>
      </c>
      <c r="P72" s="250">
        <v>44.800000000000004</v>
      </c>
      <c r="Q72" s="250">
        <f t="shared" si="1"/>
        <v>52.937538651824369</v>
      </c>
      <c r="R72" s="935"/>
      <c r="S72" s="208"/>
    </row>
    <row r="73" spans="1:19" ht="11.25" customHeight="1">
      <c r="A73" s="4"/>
      <c r="B73" s="316"/>
      <c r="C73" s="678"/>
      <c r="D73" s="665" t="s">
        <v>215</v>
      </c>
      <c r="E73" s="209">
        <v>76.122082585278278</v>
      </c>
      <c r="F73" s="250">
        <v>70.564516129032256</v>
      </c>
      <c r="G73" s="250">
        <v>72.095671981776761</v>
      </c>
      <c r="H73" s="250">
        <v>64.447806354009074</v>
      </c>
      <c r="I73" s="250">
        <v>59.571428571428577</v>
      </c>
      <c r="J73" s="250">
        <v>52.796859666339543</v>
      </c>
      <c r="K73" s="250">
        <v>64.326647564469923</v>
      </c>
      <c r="L73" s="250">
        <v>68.929804372842355</v>
      </c>
      <c r="M73" s="250">
        <v>81.410867492850343</v>
      </c>
      <c r="N73" s="250">
        <v>67.548500881834215</v>
      </c>
      <c r="O73" s="250">
        <v>51.974612129760224</v>
      </c>
      <c r="P73" s="250">
        <v>61.229314420803782</v>
      </c>
      <c r="Q73" s="250">
        <f t="shared" si="1"/>
        <v>83.583267561168114</v>
      </c>
      <c r="R73" s="935"/>
      <c r="S73" s="208"/>
    </row>
    <row r="74" spans="1:19" ht="11.25" customHeight="1">
      <c r="A74" s="4"/>
      <c r="B74" s="316"/>
      <c r="C74" s="678"/>
      <c r="D74" s="665" t="s">
        <v>216</v>
      </c>
      <c r="E74" s="209">
        <v>78.285714285714278</v>
      </c>
      <c r="F74" s="250">
        <v>78.94736842105263</v>
      </c>
      <c r="G74" s="250">
        <v>32.211538461538467</v>
      </c>
      <c r="H74" s="250">
        <v>81.77339901477832</v>
      </c>
      <c r="I74" s="250">
        <v>73.049645390070921</v>
      </c>
      <c r="J74" s="250">
        <v>56.837606837606835</v>
      </c>
      <c r="K74" s="250">
        <v>59.154929577464785</v>
      </c>
      <c r="L74" s="250">
        <v>82.033426183844014</v>
      </c>
      <c r="M74" s="250">
        <v>64.899713467048713</v>
      </c>
      <c r="N74" s="250">
        <v>69.945778466305185</v>
      </c>
      <c r="O74" s="250">
        <v>77.533577533577542</v>
      </c>
      <c r="P74" s="250">
        <v>81.792318634423893</v>
      </c>
      <c r="Q74" s="250">
        <f t="shared" si="1"/>
        <v>77.239709443099272</v>
      </c>
      <c r="R74" s="935"/>
      <c r="S74" s="208"/>
    </row>
    <row r="75" spans="1:19" ht="11.25" customHeight="1">
      <c r="A75" s="4"/>
      <c r="B75" s="316"/>
      <c r="C75" s="678"/>
      <c r="D75" s="665" t="s">
        <v>145</v>
      </c>
      <c r="E75" s="209">
        <v>66.279069767441854</v>
      </c>
      <c r="F75" s="250">
        <v>86.538461538461547</v>
      </c>
      <c r="G75" s="250">
        <v>70.731707317073173</v>
      </c>
      <c r="H75" s="250">
        <v>59.574468085106382</v>
      </c>
      <c r="I75" s="250">
        <v>104.34782608695652</v>
      </c>
      <c r="J75" s="250">
        <v>36.95652173913043</v>
      </c>
      <c r="K75" s="250">
        <v>66.666666666666657</v>
      </c>
      <c r="L75" s="250">
        <v>58.22784810126582</v>
      </c>
      <c r="M75" s="250">
        <v>69.523809523809518</v>
      </c>
      <c r="N75" s="250">
        <v>83.146067415730343</v>
      </c>
      <c r="O75" s="250">
        <v>57.798165137614674</v>
      </c>
      <c r="P75" s="250">
        <v>66.40625</v>
      </c>
      <c r="Q75" s="250">
        <f t="shared" si="1"/>
        <v>24.778761061946902</v>
      </c>
      <c r="R75" s="935"/>
      <c r="S75" s="208"/>
    </row>
    <row r="76" spans="1:19" ht="11.25" customHeight="1">
      <c r="A76" s="4"/>
      <c r="B76" s="316"/>
      <c r="C76" s="678"/>
      <c r="D76" s="665" t="s">
        <v>146</v>
      </c>
      <c r="E76" s="209">
        <v>77.64705882352942</v>
      </c>
      <c r="F76" s="250">
        <v>79.816513761467888</v>
      </c>
      <c r="G76" s="250">
        <v>88.721804511278194</v>
      </c>
      <c r="H76" s="250">
        <v>90.756302521008408</v>
      </c>
      <c r="I76" s="250">
        <v>122.95081967213115</v>
      </c>
      <c r="J76" s="250">
        <v>61.832061068702295</v>
      </c>
      <c r="K76" s="250">
        <v>82.30088495575221</v>
      </c>
      <c r="L76" s="250">
        <v>48.387096774193552</v>
      </c>
      <c r="M76" s="250">
        <v>85.314685314685306</v>
      </c>
      <c r="N76" s="250">
        <v>55.208333333333336</v>
      </c>
      <c r="O76" s="250">
        <v>52.873563218390807</v>
      </c>
      <c r="P76" s="250">
        <v>57.788944723618087</v>
      </c>
      <c r="Q76" s="250">
        <f t="shared" si="1"/>
        <v>112.32876712328768</v>
      </c>
      <c r="R76" s="935"/>
      <c r="S76" s="208"/>
    </row>
    <row r="77" spans="1:19" ht="22.5" customHeight="1">
      <c r="A77" s="4"/>
      <c r="B77" s="316"/>
      <c r="C77" s="1421" t="s">
        <v>351</v>
      </c>
      <c r="D77" s="1422"/>
      <c r="E77" s="1422"/>
      <c r="F77" s="1422"/>
      <c r="G77" s="1422"/>
      <c r="H77" s="1422"/>
      <c r="I77" s="1422"/>
      <c r="J77" s="1422"/>
      <c r="K77" s="1422"/>
      <c r="L77" s="1422"/>
      <c r="M77" s="1422"/>
      <c r="N77" s="1422"/>
      <c r="O77" s="1422"/>
      <c r="P77" s="1422"/>
      <c r="Q77" s="1422"/>
      <c r="R77" s="935"/>
      <c r="S77" s="208"/>
    </row>
    <row r="78" spans="1:19" ht="13.5" customHeight="1">
      <c r="A78" s="4"/>
      <c r="B78" s="316"/>
      <c r="C78" s="54" t="s">
        <v>522</v>
      </c>
      <c r="D78" s="8"/>
      <c r="E78" s="1"/>
      <c r="F78" s="1"/>
      <c r="G78" s="8"/>
      <c r="H78" s="1"/>
      <c r="I78" s="769" t="s">
        <v>249</v>
      </c>
      <c r="J78" s="8"/>
      <c r="K78" s="1"/>
      <c r="L78" s="8"/>
      <c r="M78" s="8"/>
      <c r="N78" s="8"/>
      <c r="O78" s="8"/>
      <c r="P78" s="8"/>
      <c r="Q78" s="8"/>
      <c r="R78" s="935"/>
      <c r="S78" s="4"/>
    </row>
    <row r="79" spans="1:19" ht="10.5" customHeight="1">
      <c r="A79" s="4"/>
      <c r="B79" s="316"/>
      <c r="C79" s="1423" t="s">
        <v>281</v>
      </c>
      <c r="D79" s="1423"/>
      <c r="E79" s="1423"/>
      <c r="F79" s="1423"/>
      <c r="G79" s="1423"/>
      <c r="H79" s="1423"/>
      <c r="I79" s="1423"/>
      <c r="J79" s="1423"/>
      <c r="K79" s="1423"/>
      <c r="L79" s="1423"/>
      <c r="M79" s="1423"/>
      <c r="N79" s="1423"/>
      <c r="O79" s="1423"/>
      <c r="P79" s="1423"/>
      <c r="Q79" s="1423"/>
      <c r="R79" s="935"/>
      <c r="S79" s="4"/>
    </row>
    <row r="80" spans="1:19">
      <c r="A80" s="4"/>
      <c r="B80" s="310">
        <v>10</v>
      </c>
      <c r="C80" s="1325" t="s">
        <v>571</v>
      </c>
      <c r="D80" s="1325"/>
      <c r="E80" s="806"/>
      <c r="F80" s="806"/>
      <c r="G80" s="806"/>
      <c r="H80" s="806"/>
      <c r="I80" s="806"/>
      <c r="J80" s="208"/>
      <c r="K80" s="208"/>
      <c r="L80" s="936"/>
      <c r="M80" s="255"/>
      <c r="N80" s="255"/>
      <c r="O80" s="255"/>
      <c r="P80" s="936"/>
      <c r="Q80" s="1"/>
      <c r="R80" s="8"/>
      <c r="S80" s="4"/>
    </row>
    <row r="81" spans="5:18">
      <c r="E81" s="25"/>
      <c r="F81" s="25"/>
      <c r="G81" s="25"/>
      <c r="H81" s="25"/>
      <c r="I81" s="25"/>
      <c r="J81" s="25"/>
      <c r="K81" s="25"/>
      <c r="L81" s="25"/>
      <c r="M81" s="25"/>
      <c r="N81" s="25"/>
      <c r="O81" s="25"/>
      <c r="P81" s="25"/>
      <c r="Q81" s="25"/>
    </row>
    <row r="82" spans="5:18">
      <c r="E82" s="25"/>
      <c r="F82" s="25"/>
      <c r="G82" s="25"/>
      <c r="H82" s="25"/>
      <c r="I82" s="25"/>
      <c r="J82" s="25"/>
      <c r="K82" s="25"/>
      <c r="L82" s="25"/>
      <c r="M82" s="25"/>
      <c r="N82" s="25"/>
      <c r="O82" s="25"/>
      <c r="P82" s="25"/>
      <c r="Q82" s="25"/>
    </row>
    <row r="83" spans="5:18">
      <c r="E83" s="25"/>
      <c r="F83" s="25"/>
      <c r="G83" s="25"/>
      <c r="H83" s="25"/>
      <c r="I83" s="25"/>
      <c r="J83" s="25"/>
      <c r="K83" s="25"/>
      <c r="L83" s="25"/>
      <c r="M83" s="25"/>
      <c r="N83" s="25"/>
      <c r="O83" s="25"/>
      <c r="P83" s="25"/>
      <c r="Q83" s="25"/>
    </row>
    <row r="84" spans="5:18">
      <c r="E84" s="25"/>
      <c r="F84" s="25"/>
      <c r="G84" s="25"/>
      <c r="H84" s="25"/>
      <c r="I84" s="25"/>
      <c r="J84" s="25"/>
      <c r="K84" s="25"/>
      <c r="L84" s="25"/>
      <c r="M84" s="25"/>
      <c r="N84" s="25"/>
      <c r="O84" s="25"/>
      <c r="P84" s="25"/>
      <c r="Q84" s="25"/>
    </row>
    <row r="85" spans="5:18">
      <c r="E85" s="25"/>
      <c r="F85" s="25"/>
      <c r="G85" s="25"/>
      <c r="H85" s="25"/>
      <c r="I85" s="25"/>
      <c r="J85" s="25"/>
      <c r="K85" s="25"/>
      <c r="L85" s="25"/>
      <c r="M85" s="25"/>
      <c r="N85" s="25"/>
      <c r="O85" s="25"/>
      <c r="P85" s="25"/>
      <c r="Q85" s="25"/>
    </row>
    <row r="86" spans="5:18">
      <c r="E86" s="25"/>
      <c r="F86" s="25"/>
      <c r="G86" s="25"/>
      <c r="H86" s="25"/>
      <c r="I86" s="25"/>
      <c r="J86" s="25"/>
      <c r="K86" s="25"/>
      <c r="L86" s="25"/>
      <c r="M86" s="25"/>
      <c r="O86" s="25"/>
      <c r="P86" s="25"/>
      <c r="Q86" s="25"/>
    </row>
    <row r="91" spans="5:18" ht="8.25" customHeight="1"/>
    <row r="93" spans="5:18" ht="9" customHeight="1">
      <c r="R93" s="9"/>
    </row>
    <row r="94" spans="5:18" ht="8.25" customHeight="1">
      <c r="E94" s="1328"/>
      <c r="F94" s="1328"/>
      <c r="G94" s="1328"/>
      <c r="H94" s="1328"/>
      <c r="I94" s="1328"/>
      <c r="J94" s="1328"/>
      <c r="K94" s="1328"/>
      <c r="L94" s="1328"/>
      <c r="M94" s="1328"/>
      <c r="N94" s="1328"/>
      <c r="O94" s="1328"/>
      <c r="P94" s="1328"/>
      <c r="Q94" s="1328"/>
      <c r="R94" s="1328"/>
    </row>
    <row r="95" spans="5:18" ht="9.75" customHeight="1"/>
  </sheetData>
  <mergeCells count="18">
    <mergeCell ref="C77:Q77"/>
    <mergeCell ref="C79:Q79"/>
    <mergeCell ref="C80:D80"/>
    <mergeCell ref="E94:R94"/>
    <mergeCell ref="C52:D52"/>
    <mergeCell ref="C56:D56"/>
    <mergeCell ref="C69:D69"/>
    <mergeCell ref="C8:D8"/>
    <mergeCell ref="C16:D16"/>
    <mergeCell ref="C22:D22"/>
    <mergeCell ref="C23:D23"/>
    <mergeCell ref="C31:D31"/>
    <mergeCell ref="D1:R1"/>
    <mergeCell ref="B2:D2"/>
    <mergeCell ref="C5:D6"/>
    <mergeCell ref="E5:N5"/>
    <mergeCell ref="E6:I6"/>
    <mergeCell ref="J6:Q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sheetPr>
    <tabColor theme="5"/>
  </sheetPr>
  <dimension ref="A1:Y66"/>
  <sheetViews>
    <sheetView workbookViewId="0"/>
  </sheetViews>
  <sheetFormatPr defaultRowHeight="12.75"/>
  <cols>
    <col min="1" max="1" width="1" style="585" customWidth="1"/>
    <col min="2" max="2" width="2.5703125" style="585" customWidth="1"/>
    <col min="3" max="3" width="1" style="585" customWidth="1"/>
    <col min="4" max="4" width="23.42578125" style="585" customWidth="1"/>
    <col min="5" max="5" width="5.42578125" style="585" customWidth="1"/>
    <col min="6" max="6" width="5.42578125" style="580" customWidth="1"/>
    <col min="7" max="17" width="5.42578125" style="585" customWidth="1"/>
    <col min="18" max="18" width="2.5703125" style="585" customWidth="1"/>
    <col min="19" max="19" width="1" style="585" customWidth="1"/>
    <col min="20" max="16384" width="9.140625" style="585"/>
  </cols>
  <sheetData>
    <row r="1" spans="1:25" ht="13.5" customHeight="1">
      <c r="A1" s="580"/>
      <c r="B1" s="1426" t="s">
        <v>394</v>
      </c>
      <c r="C1" s="1427"/>
      <c r="D1" s="1427"/>
      <c r="E1" s="1427"/>
      <c r="F1" s="1427"/>
      <c r="G1" s="1427"/>
      <c r="H1" s="1427"/>
      <c r="I1" s="617"/>
      <c r="J1" s="617"/>
      <c r="K1" s="617"/>
      <c r="L1" s="617"/>
      <c r="M1" s="617"/>
      <c r="N1" s="617"/>
      <c r="O1" s="617"/>
      <c r="P1" s="617"/>
      <c r="Q1" s="590"/>
      <c r="R1" s="590"/>
      <c r="S1" s="580"/>
    </row>
    <row r="2" spans="1:25" ht="6" customHeight="1">
      <c r="A2" s="580"/>
      <c r="B2" s="937"/>
      <c r="C2" s="763"/>
      <c r="D2" s="763"/>
      <c r="E2" s="655"/>
      <c r="F2" s="655"/>
      <c r="G2" s="655"/>
      <c r="H2" s="655"/>
      <c r="I2" s="655"/>
      <c r="J2" s="655"/>
      <c r="K2" s="655"/>
      <c r="L2" s="655"/>
      <c r="M2" s="655"/>
      <c r="N2" s="655"/>
      <c r="O2" s="655"/>
      <c r="P2" s="655"/>
      <c r="Q2" s="655"/>
      <c r="R2" s="589"/>
      <c r="S2" s="580"/>
    </row>
    <row r="3" spans="1:25" ht="13.5" customHeight="1" thickBot="1">
      <c r="A3" s="580"/>
      <c r="B3" s="590"/>
      <c r="C3" s="590"/>
      <c r="D3" s="590"/>
      <c r="E3" s="843"/>
      <c r="F3" s="843"/>
      <c r="G3" s="843"/>
      <c r="H3" s="843"/>
      <c r="I3" s="843"/>
      <c r="J3" s="843"/>
      <c r="K3" s="843"/>
      <c r="L3" s="843"/>
      <c r="M3" s="843"/>
      <c r="N3" s="843"/>
      <c r="O3" s="843"/>
      <c r="P3" s="843"/>
      <c r="Q3" s="843" t="s">
        <v>75</v>
      </c>
      <c r="R3" s="939"/>
      <c r="S3" s="580"/>
    </row>
    <row r="4" spans="1:25" s="594" customFormat="1" ht="13.5" customHeight="1" thickBot="1">
      <c r="A4" s="592"/>
      <c r="B4" s="593"/>
      <c r="C4" s="940" t="s">
        <v>250</v>
      </c>
      <c r="D4" s="941"/>
      <c r="E4" s="941"/>
      <c r="F4" s="941"/>
      <c r="G4" s="941"/>
      <c r="H4" s="941"/>
      <c r="I4" s="941"/>
      <c r="J4" s="941"/>
      <c r="K4" s="941"/>
      <c r="L4" s="941"/>
      <c r="M4" s="941"/>
      <c r="N4" s="941"/>
      <c r="O4" s="941"/>
      <c r="P4" s="941"/>
      <c r="Q4" s="942"/>
      <c r="R4" s="939"/>
      <c r="S4" s="592"/>
    </row>
    <row r="5" spans="1:25" ht="4.5" customHeight="1">
      <c r="A5" s="580"/>
      <c r="B5" s="590"/>
      <c r="C5" s="1425" t="s">
        <v>80</v>
      </c>
      <c r="D5" s="1425"/>
      <c r="E5" s="764"/>
      <c r="F5" s="764"/>
      <c r="G5" s="764"/>
      <c r="H5" s="764"/>
      <c r="I5" s="764"/>
      <c r="J5" s="764"/>
      <c r="K5" s="764"/>
      <c r="L5" s="764"/>
      <c r="M5" s="764"/>
      <c r="N5" s="764"/>
      <c r="O5" s="764"/>
      <c r="P5" s="764"/>
      <c r="Q5" s="764"/>
      <c r="R5" s="939"/>
      <c r="S5" s="580"/>
    </row>
    <row r="6" spans="1:25" ht="13.5" customHeight="1">
      <c r="A6" s="580"/>
      <c r="B6" s="590"/>
      <c r="C6" s="1425"/>
      <c r="D6" s="1425"/>
      <c r="E6" s="1424">
        <v>2012</v>
      </c>
      <c r="F6" s="1424"/>
      <c r="G6" s="1424"/>
      <c r="H6" s="1424"/>
      <c r="I6" s="1424"/>
      <c r="J6" s="1424">
        <v>2013</v>
      </c>
      <c r="K6" s="1424"/>
      <c r="L6" s="1424"/>
      <c r="M6" s="1424"/>
      <c r="N6" s="1424"/>
      <c r="O6" s="1424"/>
      <c r="P6" s="1424"/>
      <c r="Q6" s="1424"/>
      <c r="R6" s="939"/>
      <c r="S6" s="580"/>
    </row>
    <row r="7" spans="1:25">
      <c r="A7" s="580"/>
      <c r="B7" s="590"/>
      <c r="C7" s="595"/>
      <c r="D7" s="595"/>
      <c r="E7" s="1181" t="s">
        <v>102</v>
      </c>
      <c r="F7" s="656" t="s">
        <v>101</v>
      </c>
      <c r="G7" s="656" t="s">
        <v>100</v>
      </c>
      <c r="H7" s="656" t="s">
        <v>99</v>
      </c>
      <c r="I7" s="656" t="s">
        <v>98</v>
      </c>
      <c r="J7" s="1077" t="s">
        <v>97</v>
      </c>
      <c r="K7" s="656" t="s">
        <v>108</v>
      </c>
      <c r="L7" s="656" t="s">
        <v>107</v>
      </c>
      <c r="M7" s="656" t="s">
        <v>106</v>
      </c>
      <c r="N7" s="656" t="s">
        <v>105</v>
      </c>
      <c r="O7" s="656" t="s">
        <v>104</v>
      </c>
      <c r="P7" s="656" t="s">
        <v>103</v>
      </c>
      <c r="Q7" s="656" t="s">
        <v>102</v>
      </c>
      <c r="R7" s="591"/>
      <c r="S7" s="580"/>
    </row>
    <row r="8" spans="1:25" s="946" customFormat="1" ht="22.5" customHeight="1">
      <c r="A8" s="943"/>
      <c r="B8" s="944"/>
      <c r="C8" s="1353" t="s">
        <v>70</v>
      </c>
      <c r="D8" s="1353"/>
      <c r="E8" s="560">
        <v>809157</v>
      </c>
      <c r="F8" s="561">
        <v>824864</v>
      </c>
      <c r="G8" s="561">
        <v>845145</v>
      </c>
      <c r="H8" s="561">
        <v>862715</v>
      </c>
      <c r="I8" s="561">
        <v>868637</v>
      </c>
      <c r="J8" s="561">
        <v>894294</v>
      </c>
      <c r="K8" s="561">
        <v>902394</v>
      </c>
      <c r="L8" s="561">
        <v>902912</v>
      </c>
      <c r="M8" s="561">
        <v>901441</v>
      </c>
      <c r="N8" s="561">
        <v>887666</v>
      </c>
      <c r="O8" s="561">
        <v>881277</v>
      </c>
      <c r="P8" s="561">
        <v>879225</v>
      </c>
      <c r="Q8" s="561">
        <v>879113</v>
      </c>
      <c r="R8" s="945"/>
      <c r="S8" s="943"/>
      <c r="T8" s="585"/>
      <c r="U8" s="585"/>
      <c r="V8" s="1065"/>
      <c r="W8" s="585"/>
      <c r="X8" s="585"/>
      <c r="Y8" s="585"/>
    </row>
    <row r="9" spans="1:25" s="594" customFormat="1" ht="18.75" customHeight="1">
      <c r="A9" s="592"/>
      <c r="B9" s="593"/>
      <c r="C9" s="599"/>
      <c r="D9" s="658" t="s">
        <v>417</v>
      </c>
      <c r="E9" s="659">
        <v>673421</v>
      </c>
      <c r="F9" s="660">
        <v>683557</v>
      </c>
      <c r="G9" s="660">
        <v>695000</v>
      </c>
      <c r="H9" s="660">
        <v>697789</v>
      </c>
      <c r="I9" s="660">
        <v>710652</v>
      </c>
      <c r="J9" s="660">
        <v>740062</v>
      </c>
      <c r="K9" s="660">
        <v>739611</v>
      </c>
      <c r="L9" s="660">
        <v>734448</v>
      </c>
      <c r="M9" s="660">
        <v>728512</v>
      </c>
      <c r="N9" s="660">
        <v>703205</v>
      </c>
      <c r="O9" s="660">
        <v>689933</v>
      </c>
      <c r="P9" s="660">
        <v>688099</v>
      </c>
      <c r="Q9" s="660">
        <v>695065</v>
      </c>
      <c r="R9" s="623"/>
      <c r="S9" s="592"/>
      <c r="V9" s="1065"/>
    </row>
    <row r="10" spans="1:25" s="594" customFormat="1" ht="18.75" customHeight="1">
      <c r="A10" s="592"/>
      <c r="B10" s="593"/>
      <c r="C10" s="599"/>
      <c r="D10" s="658" t="s">
        <v>251</v>
      </c>
      <c r="E10" s="659">
        <v>55880</v>
      </c>
      <c r="F10" s="660">
        <v>56581</v>
      </c>
      <c r="G10" s="660">
        <v>58294</v>
      </c>
      <c r="H10" s="660">
        <v>58471</v>
      </c>
      <c r="I10" s="660">
        <v>58058</v>
      </c>
      <c r="J10" s="660">
        <v>57433</v>
      </c>
      <c r="K10" s="660">
        <v>59018</v>
      </c>
      <c r="L10" s="660">
        <v>57724</v>
      </c>
      <c r="M10" s="660">
        <v>57560</v>
      </c>
      <c r="N10" s="660">
        <v>57815</v>
      </c>
      <c r="O10" s="660">
        <v>58639</v>
      </c>
      <c r="P10" s="660">
        <v>57582</v>
      </c>
      <c r="Q10" s="660">
        <v>58837</v>
      </c>
      <c r="R10" s="623"/>
      <c r="S10" s="592"/>
      <c r="V10" s="1065"/>
    </row>
    <row r="11" spans="1:25" s="594" customFormat="1" ht="18.75" customHeight="1">
      <c r="A11" s="592"/>
      <c r="B11" s="593"/>
      <c r="C11" s="599"/>
      <c r="D11" s="658" t="s">
        <v>252</v>
      </c>
      <c r="E11" s="659">
        <v>61088</v>
      </c>
      <c r="F11" s="660">
        <v>66837</v>
      </c>
      <c r="G11" s="660">
        <v>72412</v>
      </c>
      <c r="H11" s="660">
        <v>86460</v>
      </c>
      <c r="I11" s="660">
        <v>82679</v>
      </c>
      <c r="J11" s="660">
        <v>78679</v>
      </c>
      <c r="K11" s="660">
        <v>85192</v>
      </c>
      <c r="L11" s="660">
        <v>93653</v>
      </c>
      <c r="M11" s="660">
        <v>96743</v>
      </c>
      <c r="N11" s="660">
        <v>106983</v>
      </c>
      <c r="O11" s="660">
        <v>114809</v>
      </c>
      <c r="P11" s="660">
        <v>114305</v>
      </c>
      <c r="Q11" s="660">
        <v>106537</v>
      </c>
      <c r="R11" s="623"/>
      <c r="S11" s="592"/>
      <c r="V11" s="1065"/>
    </row>
    <row r="12" spans="1:25" s="594" customFormat="1" ht="22.5" customHeight="1">
      <c r="A12" s="592"/>
      <c r="B12" s="593"/>
      <c r="C12" s="599"/>
      <c r="D12" s="661" t="s">
        <v>418</v>
      </c>
      <c r="E12" s="659">
        <v>18768</v>
      </c>
      <c r="F12" s="660">
        <v>17889</v>
      </c>
      <c r="G12" s="660">
        <v>19439</v>
      </c>
      <c r="H12" s="660">
        <v>19995</v>
      </c>
      <c r="I12" s="660">
        <v>17248</v>
      </c>
      <c r="J12" s="660">
        <v>18120</v>
      </c>
      <c r="K12" s="660">
        <v>18573</v>
      </c>
      <c r="L12" s="660">
        <v>17087</v>
      </c>
      <c r="M12" s="660">
        <v>18626</v>
      </c>
      <c r="N12" s="660">
        <v>19663</v>
      </c>
      <c r="O12" s="660">
        <v>17896</v>
      </c>
      <c r="P12" s="660">
        <v>19239</v>
      </c>
      <c r="Q12" s="660">
        <v>18674</v>
      </c>
      <c r="R12" s="623"/>
      <c r="S12" s="592"/>
      <c r="V12" s="1065"/>
    </row>
    <row r="13" spans="1:25" ht="13.5" customHeight="1" thickBot="1">
      <c r="A13" s="580"/>
      <c r="B13" s="590"/>
      <c r="C13" s="595"/>
      <c r="D13" s="595"/>
      <c r="E13" s="843"/>
      <c r="F13" s="843"/>
      <c r="G13" s="843"/>
      <c r="H13" s="843"/>
      <c r="I13" s="843"/>
      <c r="J13" s="843"/>
      <c r="K13" s="843"/>
      <c r="L13" s="843"/>
      <c r="M13" s="843"/>
      <c r="N13" s="843"/>
      <c r="O13" s="843"/>
      <c r="P13" s="843"/>
      <c r="Q13" s="674"/>
      <c r="R13" s="591"/>
      <c r="S13" s="580"/>
      <c r="V13" s="1065"/>
    </row>
    <row r="14" spans="1:25" ht="13.5" customHeight="1" thickBot="1">
      <c r="A14" s="580"/>
      <c r="B14" s="590"/>
      <c r="C14" s="940" t="s">
        <v>25</v>
      </c>
      <c r="D14" s="941"/>
      <c r="E14" s="941"/>
      <c r="F14" s="941"/>
      <c r="G14" s="941"/>
      <c r="H14" s="941"/>
      <c r="I14" s="941"/>
      <c r="J14" s="941"/>
      <c r="K14" s="941"/>
      <c r="L14" s="941"/>
      <c r="M14" s="941"/>
      <c r="N14" s="941"/>
      <c r="O14" s="941"/>
      <c r="P14" s="941"/>
      <c r="Q14" s="942"/>
      <c r="R14" s="591"/>
      <c r="S14" s="580"/>
      <c r="V14" s="1065"/>
    </row>
    <row r="15" spans="1:25" ht="9.75" customHeight="1">
      <c r="A15" s="580"/>
      <c r="B15" s="590"/>
      <c r="C15" s="1425" t="s">
        <v>80</v>
      </c>
      <c r="D15" s="1425"/>
      <c r="E15" s="598"/>
      <c r="F15" s="598"/>
      <c r="G15" s="598"/>
      <c r="H15" s="598"/>
      <c r="I15" s="598"/>
      <c r="J15" s="598"/>
      <c r="K15" s="598"/>
      <c r="L15" s="598"/>
      <c r="M15" s="598"/>
      <c r="N15" s="598"/>
      <c r="O15" s="598"/>
      <c r="P15" s="598"/>
      <c r="Q15" s="738"/>
      <c r="R15" s="591"/>
      <c r="S15" s="580"/>
      <c r="V15" s="1065"/>
    </row>
    <row r="16" spans="1:25" s="946" customFormat="1" ht="22.5" customHeight="1">
      <c r="A16" s="943"/>
      <c r="B16" s="944"/>
      <c r="C16" s="1353" t="s">
        <v>70</v>
      </c>
      <c r="D16" s="1353"/>
      <c r="E16" s="560">
        <v>673421</v>
      </c>
      <c r="F16" s="561">
        <v>683557</v>
      </c>
      <c r="G16" s="561">
        <v>695000</v>
      </c>
      <c r="H16" s="561">
        <v>697789</v>
      </c>
      <c r="I16" s="561">
        <v>710652</v>
      </c>
      <c r="J16" s="561">
        <v>740062</v>
      </c>
      <c r="K16" s="561">
        <v>739611</v>
      </c>
      <c r="L16" s="561">
        <v>734448</v>
      </c>
      <c r="M16" s="561">
        <v>728512</v>
      </c>
      <c r="N16" s="561">
        <v>703205</v>
      </c>
      <c r="O16" s="561">
        <v>689933</v>
      </c>
      <c r="P16" s="561">
        <v>688099</v>
      </c>
      <c r="Q16" s="561">
        <f>+Q9</f>
        <v>695065</v>
      </c>
      <c r="R16" s="945"/>
      <c r="S16" s="943"/>
      <c r="V16" s="1065"/>
    </row>
    <row r="17" spans="1:22" ht="22.5" customHeight="1">
      <c r="A17" s="580"/>
      <c r="B17" s="590"/>
      <c r="C17" s="841"/>
      <c r="D17" s="665" t="s">
        <v>74</v>
      </c>
      <c r="E17" s="206">
        <v>325933</v>
      </c>
      <c r="F17" s="224">
        <v>329797</v>
      </c>
      <c r="G17" s="224">
        <v>338548</v>
      </c>
      <c r="H17" s="224">
        <v>343259</v>
      </c>
      <c r="I17" s="224">
        <v>352424</v>
      </c>
      <c r="J17" s="224">
        <v>368092</v>
      </c>
      <c r="K17" s="224">
        <v>368906</v>
      </c>
      <c r="L17" s="224">
        <v>366274</v>
      </c>
      <c r="M17" s="224">
        <v>363004</v>
      </c>
      <c r="N17" s="224">
        <v>350179</v>
      </c>
      <c r="O17" s="224">
        <v>339867</v>
      </c>
      <c r="P17" s="224">
        <v>335718</v>
      </c>
      <c r="Q17" s="224">
        <v>334776</v>
      </c>
      <c r="R17" s="591"/>
      <c r="S17" s="580"/>
      <c r="V17" s="1065"/>
    </row>
    <row r="18" spans="1:22" ht="15.75" customHeight="1">
      <c r="A18" s="580"/>
      <c r="B18" s="590"/>
      <c r="C18" s="841"/>
      <c r="D18" s="665" t="s">
        <v>73</v>
      </c>
      <c r="E18" s="206">
        <v>347488</v>
      </c>
      <c r="F18" s="224">
        <v>353760</v>
      </c>
      <c r="G18" s="224">
        <v>356452</v>
      </c>
      <c r="H18" s="224">
        <v>354530</v>
      </c>
      <c r="I18" s="224">
        <v>358228</v>
      </c>
      <c r="J18" s="224">
        <v>371970</v>
      </c>
      <c r="K18" s="224">
        <v>370705</v>
      </c>
      <c r="L18" s="224">
        <v>368174</v>
      </c>
      <c r="M18" s="224">
        <v>365508</v>
      </c>
      <c r="N18" s="224">
        <v>353026</v>
      </c>
      <c r="O18" s="224">
        <v>350066</v>
      </c>
      <c r="P18" s="224">
        <v>352381</v>
      </c>
      <c r="Q18" s="224">
        <f>+Q16-Q17</f>
        <v>360289</v>
      </c>
      <c r="R18" s="591"/>
      <c r="S18" s="580"/>
      <c r="V18" s="1065"/>
    </row>
    <row r="19" spans="1:22" ht="22.5" customHeight="1">
      <c r="A19" s="580"/>
      <c r="B19" s="590"/>
      <c r="C19" s="841"/>
      <c r="D19" s="665" t="s">
        <v>253</v>
      </c>
      <c r="E19" s="206">
        <v>81768</v>
      </c>
      <c r="F19" s="224">
        <v>86196</v>
      </c>
      <c r="G19" s="224">
        <v>90651</v>
      </c>
      <c r="H19" s="224">
        <v>91372</v>
      </c>
      <c r="I19" s="224">
        <v>87966</v>
      </c>
      <c r="J19" s="224">
        <v>93224</v>
      </c>
      <c r="K19" s="224">
        <v>91800</v>
      </c>
      <c r="L19" s="224">
        <v>89504</v>
      </c>
      <c r="M19" s="224">
        <v>89086</v>
      </c>
      <c r="N19" s="224">
        <v>84900</v>
      </c>
      <c r="O19" s="224">
        <v>81631</v>
      </c>
      <c r="P19" s="224">
        <v>82494</v>
      </c>
      <c r="Q19" s="224">
        <v>84479</v>
      </c>
      <c r="R19" s="591"/>
      <c r="S19" s="580"/>
      <c r="V19" s="1065"/>
    </row>
    <row r="20" spans="1:22" ht="15.75" customHeight="1">
      <c r="A20" s="580"/>
      <c r="B20" s="590"/>
      <c r="C20" s="841"/>
      <c r="D20" s="665" t="s">
        <v>254</v>
      </c>
      <c r="E20" s="206">
        <v>591653</v>
      </c>
      <c r="F20" s="224">
        <v>597361</v>
      </c>
      <c r="G20" s="224">
        <v>604349</v>
      </c>
      <c r="H20" s="224">
        <v>606417</v>
      </c>
      <c r="I20" s="224">
        <v>622686</v>
      </c>
      <c r="J20" s="224">
        <v>646838</v>
      </c>
      <c r="K20" s="224">
        <v>647811</v>
      </c>
      <c r="L20" s="224">
        <v>644944</v>
      </c>
      <c r="M20" s="224">
        <v>639426</v>
      </c>
      <c r="N20" s="224">
        <v>618305</v>
      </c>
      <c r="O20" s="224">
        <v>608302</v>
      </c>
      <c r="P20" s="224">
        <v>605605</v>
      </c>
      <c r="Q20" s="224">
        <v>610586</v>
      </c>
      <c r="R20" s="591"/>
      <c r="S20" s="580"/>
      <c r="V20" s="1065"/>
    </row>
    <row r="21" spans="1:22" ht="22.5" customHeight="1">
      <c r="A21" s="580"/>
      <c r="B21" s="590"/>
      <c r="C21" s="841"/>
      <c r="D21" s="665" t="s">
        <v>242</v>
      </c>
      <c r="E21" s="206">
        <v>53730</v>
      </c>
      <c r="F21" s="224">
        <v>58068</v>
      </c>
      <c r="G21" s="224">
        <v>61345</v>
      </c>
      <c r="H21" s="224">
        <v>61593</v>
      </c>
      <c r="I21" s="224">
        <v>58425</v>
      </c>
      <c r="J21" s="224">
        <v>60766</v>
      </c>
      <c r="K21" s="224">
        <v>60298</v>
      </c>
      <c r="L21" s="224">
        <v>60662</v>
      </c>
      <c r="M21" s="224">
        <v>60631</v>
      </c>
      <c r="N21" s="224">
        <v>58386</v>
      </c>
      <c r="O21" s="224">
        <v>57065</v>
      </c>
      <c r="P21" s="224">
        <v>58722</v>
      </c>
      <c r="Q21" s="224">
        <v>61977</v>
      </c>
      <c r="R21" s="591"/>
      <c r="S21" s="580"/>
      <c r="V21" s="1065"/>
    </row>
    <row r="22" spans="1:22" ht="15.75" customHeight="1">
      <c r="A22" s="580"/>
      <c r="B22" s="590"/>
      <c r="C22" s="841"/>
      <c r="D22" s="665" t="s">
        <v>255</v>
      </c>
      <c r="E22" s="206">
        <v>619691</v>
      </c>
      <c r="F22" s="224">
        <v>625489</v>
      </c>
      <c r="G22" s="224">
        <v>633655</v>
      </c>
      <c r="H22" s="224">
        <v>636196</v>
      </c>
      <c r="I22" s="224">
        <v>652227</v>
      </c>
      <c r="J22" s="224">
        <v>679296</v>
      </c>
      <c r="K22" s="224">
        <v>679313</v>
      </c>
      <c r="L22" s="224">
        <v>673786</v>
      </c>
      <c r="M22" s="224">
        <v>667881</v>
      </c>
      <c r="N22" s="224">
        <v>644819</v>
      </c>
      <c r="O22" s="224">
        <v>632868</v>
      </c>
      <c r="P22" s="224">
        <v>629377</v>
      </c>
      <c r="Q22" s="224">
        <v>633088</v>
      </c>
      <c r="R22" s="591"/>
      <c r="S22" s="580"/>
      <c r="U22" s="1065"/>
      <c r="V22" s="1065"/>
    </row>
    <row r="23" spans="1:22" ht="15" customHeight="1">
      <c r="A23" s="580"/>
      <c r="B23" s="590"/>
      <c r="C23" s="665"/>
      <c r="D23" s="667" t="s">
        <v>422</v>
      </c>
      <c r="E23" s="206">
        <v>18739</v>
      </c>
      <c r="F23" s="224">
        <v>18444</v>
      </c>
      <c r="G23" s="224">
        <v>19736</v>
      </c>
      <c r="H23" s="224">
        <v>20237</v>
      </c>
      <c r="I23" s="224">
        <v>20476</v>
      </c>
      <c r="J23" s="224">
        <v>21550</v>
      </c>
      <c r="K23" s="224">
        <v>22350</v>
      </c>
      <c r="L23" s="224">
        <v>22570</v>
      </c>
      <c r="M23" s="224">
        <v>21353</v>
      </c>
      <c r="N23" s="224">
        <v>19768</v>
      </c>
      <c r="O23" s="224">
        <v>19463</v>
      </c>
      <c r="P23" s="224">
        <v>19749</v>
      </c>
      <c r="Q23" s="224">
        <v>19824</v>
      </c>
      <c r="R23" s="591"/>
      <c r="S23" s="580"/>
      <c r="V23" s="1065"/>
    </row>
    <row r="24" spans="1:22" ht="15" customHeight="1">
      <c r="A24" s="580"/>
      <c r="B24" s="590"/>
      <c r="C24" s="288"/>
      <c r="D24" s="133" t="s">
        <v>243</v>
      </c>
      <c r="E24" s="206">
        <v>213978</v>
      </c>
      <c r="F24" s="224">
        <v>213575</v>
      </c>
      <c r="G24" s="224">
        <v>216630</v>
      </c>
      <c r="H24" s="224">
        <v>216458</v>
      </c>
      <c r="I24" s="224">
        <v>223198</v>
      </c>
      <c r="J24" s="224">
        <v>231012</v>
      </c>
      <c r="K24" s="224">
        <v>230964</v>
      </c>
      <c r="L24" s="224">
        <v>228978</v>
      </c>
      <c r="M24" s="224">
        <v>226436</v>
      </c>
      <c r="N24" s="224">
        <v>218898</v>
      </c>
      <c r="O24" s="224">
        <v>212597</v>
      </c>
      <c r="P24" s="224">
        <v>207696</v>
      </c>
      <c r="Q24" s="224">
        <v>206806</v>
      </c>
      <c r="R24" s="591"/>
      <c r="S24" s="580"/>
      <c r="V24" s="1065"/>
    </row>
    <row r="25" spans="1:22" ht="15" customHeight="1">
      <c r="A25" s="580"/>
      <c r="B25" s="590"/>
      <c r="C25" s="288"/>
      <c r="D25" s="133" t="s">
        <v>184</v>
      </c>
      <c r="E25" s="206">
        <v>383193</v>
      </c>
      <c r="F25" s="224">
        <v>389529</v>
      </c>
      <c r="G25" s="224">
        <v>393135</v>
      </c>
      <c r="H25" s="224">
        <v>395099</v>
      </c>
      <c r="I25" s="224">
        <v>403480</v>
      </c>
      <c r="J25" s="224">
        <v>421158</v>
      </c>
      <c r="K25" s="224">
        <v>420311</v>
      </c>
      <c r="L25" s="224">
        <v>416469</v>
      </c>
      <c r="M25" s="224">
        <v>413790</v>
      </c>
      <c r="N25" s="224">
        <v>399578</v>
      </c>
      <c r="O25" s="224">
        <v>393610</v>
      </c>
      <c r="P25" s="224">
        <v>393518</v>
      </c>
      <c r="Q25" s="224">
        <v>397920</v>
      </c>
      <c r="R25" s="591"/>
      <c r="S25" s="580"/>
      <c r="V25" s="1065"/>
    </row>
    <row r="26" spans="1:22" ht="15" customHeight="1">
      <c r="A26" s="580"/>
      <c r="B26" s="590"/>
      <c r="C26" s="288"/>
      <c r="D26" s="133" t="s">
        <v>244</v>
      </c>
      <c r="E26" s="206">
        <v>3781</v>
      </c>
      <c r="F26" s="224">
        <v>3941</v>
      </c>
      <c r="G26" s="224">
        <v>4154</v>
      </c>
      <c r="H26" s="224">
        <v>4402</v>
      </c>
      <c r="I26" s="224">
        <v>5073</v>
      </c>
      <c r="J26" s="224">
        <v>5576</v>
      </c>
      <c r="K26" s="224">
        <v>5688</v>
      </c>
      <c r="L26" s="224">
        <v>5769</v>
      </c>
      <c r="M26" s="224">
        <v>6302</v>
      </c>
      <c r="N26" s="224">
        <v>6575</v>
      </c>
      <c r="O26" s="224">
        <v>7198</v>
      </c>
      <c r="P26" s="224">
        <v>8414</v>
      </c>
      <c r="Q26" s="224">
        <v>8538</v>
      </c>
      <c r="R26" s="591"/>
      <c r="S26" s="580"/>
      <c r="V26" s="1065"/>
    </row>
    <row r="27" spans="1:22" ht="22.5" customHeight="1">
      <c r="A27" s="580"/>
      <c r="B27" s="590"/>
      <c r="C27" s="841"/>
      <c r="D27" s="665" t="s">
        <v>256</v>
      </c>
      <c r="E27" s="206">
        <v>413759</v>
      </c>
      <c r="F27" s="224">
        <v>419277</v>
      </c>
      <c r="G27" s="224">
        <v>421086</v>
      </c>
      <c r="H27" s="224">
        <v>421965</v>
      </c>
      <c r="I27" s="224">
        <v>417897</v>
      </c>
      <c r="J27" s="224">
        <v>433070</v>
      </c>
      <c r="K27" s="224">
        <v>426483</v>
      </c>
      <c r="L27" s="224">
        <v>417936</v>
      </c>
      <c r="M27" s="224">
        <v>408971</v>
      </c>
      <c r="N27" s="224">
        <v>387454</v>
      </c>
      <c r="O27" s="224">
        <v>375976</v>
      </c>
      <c r="P27" s="224">
        <v>370539</v>
      </c>
      <c r="Q27" s="224">
        <v>374034</v>
      </c>
      <c r="R27" s="591"/>
      <c r="S27" s="580"/>
      <c r="V27" s="1065"/>
    </row>
    <row r="28" spans="1:22" ht="15.75" customHeight="1">
      <c r="A28" s="580"/>
      <c r="B28" s="590"/>
      <c r="C28" s="841"/>
      <c r="D28" s="665" t="s">
        <v>257</v>
      </c>
      <c r="E28" s="206">
        <v>259662</v>
      </c>
      <c r="F28" s="224">
        <v>264280</v>
      </c>
      <c r="G28" s="224">
        <v>273914</v>
      </c>
      <c r="H28" s="224">
        <v>275824</v>
      </c>
      <c r="I28" s="224">
        <v>292755</v>
      </c>
      <c r="J28" s="224">
        <v>306992</v>
      </c>
      <c r="K28" s="224">
        <v>313128</v>
      </c>
      <c r="L28" s="224">
        <v>316512</v>
      </c>
      <c r="M28" s="224">
        <v>319541</v>
      </c>
      <c r="N28" s="224">
        <v>315751</v>
      </c>
      <c r="O28" s="224">
        <v>313957</v>
      </c>
      <c r="P28" s="224">
        <v>317560</v>
      </c>
      <c r="Q28" s="224">
        <v>321031</v>
      </c>
      <c r="R28" s="591"/>
      <c r="S28" s="580"/>
      <c r="V28" s="1065"/>
    </row>
    <row r="29" spans="1:22" ht="22.5" customHeight="1">
      <c r="A29" s="580"/>
      <c r="B29" s="590"/>
      <c r="C29" s="841"/>
      <c r="D29" s="665" t="s">
        <v>258</v>
      </c>
      <c r="E29" s="206">
        <v>33447</v>
      </c>
      <c r="F29" s="224">
        <v>33412</v>
      </c>
      <c r="G29" s="224">
        <v>34186</v>
      </c>
      <c r="H29" s="224">
        <v>35401</v>
      </c>
      <c r="I29" s="224">
        <v>35945</v>
      </c>
      <c r="J29" s="224">
        <v>37249</v>
      </c>
      <c r="K29" s="224">
        <v>38648</v>
      </c>
      <c r="L29" s="224">
        <v>39874</v>
      </c>
      <c r="M29" s="224">
        <v>39179</v>
      </c>
      <c r="N29" s="224">
        <v>37719</v>
      </c>
      <c r="O29" s="224">
        <v>37287</v>
      </c>
      <c r="P29" s="224">
        <v>36501</v>
      </c>
      <c r="Q29" s="224">
        <v>36301</v>
      </c>
      <c r="R29" s="591"/>
      <c r="S29" s="580"/>
      <c r="V29" s="1065"/>
    </row>
    <row r="30" spans="1:22" ht="15.75" customHeight="1">
      <c r="A30" s="580"/>
      <c r="B30" s="590"/>
      <c r="C30" s="841"/>
      <c r="D30" s="665" t="s">
        <v>259</v>
      </c>
      <c r="E30" s="206">
        <v>148577</v>
      </c>
      <c r="F30" s="224">
        <v>147197</v>
      </c>
      <c r="G30" s="224">
        <v>149588</v>
      </c>
      <c r="H30" s="224">
        <v>150647</v>
      </c>
      <c r="I30" s="224">
        <v>154750</v>
      </c>
      <c r="J30" s="224">
        <v>158314</v>
      </c>
      <c r="K30" s="224">
        <v>160409</v>
      </c>
      <c r="L30" s="224">
        <v>161538</v>
      </c>
      <c r="M30" s="224">
        <v>159971</v>
      </c>
      <c r="N30" s="224">
        <v>155002</v>
      </c>
      <c r="O30" s="224">
        <v>152384</v>
      </c>
      <c r="P30" s="224">
        <v>150036</v>
      </c>
      <c r="Q30" s="224">
        <v>149328</v>
      </c>
      <c r="R30" s="591"/>
      <c r="S30" s="580"/>
      <c r="V30" s="1065"/>
    </row>
    <row r="31" spans="1:22" ht="15.75" customHeight="1">
      <c r="A31" s="580"/>
      <c r="B31" s="590"/>
      <c r="C31" s="841"/>
      <c r="D31" s="665" t="s">
        <v>260</v>
      </c>
      <c r="E31" s="206">
        <v>114003</v>
      </c>
      <c r="F31" s="224">
        <v>112340</v>
      </c>
      <c r="G31" s="224">
        <v>114862</v>
      </c>
      <c r="H31" s="224">
        <v>115590</v>
      </c>
      <c r="I31" s="224">
        <v>118483</v>
      </c>
      <c r="J31" s="224">
        <v>123161</v>
      </c>
      <c r="K31" s="224">
        <v>123339</v>
      </c>
      <c r="L31" s="224">
        <v>122920</v>
      </c>
      <c r="M31" s="224">
        <v>121335</v>
      </c>
      <c r="N31" s="224">
        <v>117324</v>
      </c>
      <c r="O31" s="224">
        <v>113612</v>
      </c>
      <c r="P31" s="224">
        <v>111622</v>
      </c>
      <c r="Q31" s="224">
        <v>111559</v>
      </c>
      <c r="R31" s="591"/>
      <c r="S31" s="580"/>
      <c r="V31" s="1065"/>
    </row>
    <row r="32" spans="1:22" ht="15.75" customHeight="1">
      <c r="A32" s="580"/>
      <c r="B32" s="590"/>
      <c r="C32" s="841"/>
      <c r="D32" s="665" t="s">
        <v>261</v>
      </c>
      <c r="E32" s="206">
        <v>144416</v>
      </c>
      <c r="F32" s="224">
        <v>143909</v>
      </c>
      <c r="G32" s="224">
        <v>146333</v>
      </c>
      <c r="H32" s="224">
        <v>146276</v>
      </c>
      <c r="I32" s="224">
        <v>148308</v>
      </c>
      <c r="J32" s="224">
        <v>155361</v>
      </c>
      <c r="K32" s="224">
        <v>154289</v>
      </c>
      <c r="L32" s="224">
        <v>152833</v>
      </c>
      <c r="M32" s="224">
        <v>151261</v>
      </c>
      <c r="N32" s="224">
        <v>145755</v>
      </c>
      <c r="O32" s="224">
        <v>142763</v>
      </c>
      <c r="P32" s="224">
        <v>140135</v>
      </c>
      <c r="Q32" s="224">
        <v>139749</v>
      </c>
      <c r="R32" s="591"/>
      <c r="S32" s="580"/>
      <c r="V32" s="1065"/>
    </row>
    <row r="33" spans="1:22" ht="15.75" customHeight="1">
      <c r="A33" s="580"/>
      <c r="B33" s="590"/>
      <c r="C33" s="841"/>
      <c r="D33" s="665" t="s">
        <v>262</v>
      </c>
      <c r="E33" s="206">
        <v>149481</v>
      </c>
      <c r="F33" s="224">
        <v>153269</v>
      </c>
      <c r="G33" s="224">
        <v>159322</v>
      </c>
      <c r="H33" s="224">
        <v>160760</v>
      </c>
      <c r="I33" s="224">
        <v>164425</v>
      </c>
      <c r="J33" s="224">
        <v>173603</v>
      </c>
      <c r="K33" s="224">
        <v>172063</v>
      </c>
      <c r="L33" s="224">
        <v>168907</v>
      </c>
      <c r="M33" s="224">
        <v>168808</v>
      </c>
      <c r="N33" s="224">
        <v>162314</v>
      </c>
      <c r="O33" s="224">
        <v>158299</v>
      </c>
      <c r="P33" s="224">
        <v>158159</v>
      </c>
      <c r="Q33" s="224">
        <v>160014</v>
      </c>
      <c r="R33" s="591"/>
      <c r="S33" s="580"/>
      <c r="V33" s="1065"/>
    </row>
    <row r="34" spans="1:22" ht="15.75" customHeight="1">
      <c r="A34" s="580"/>
      <c r="B34" s="590"/>
      <c r="C34" s="841"/>
      <c r="D34" s="665" t="s">
        <v>263</v>
      </c>
      <c r="E34" s="206">
        <v>83497</v>
      </c>
      <c r="F34" s="224">
        <v>93430</v>
      </c>
      <c r="G34" s="224">
        <v>90709</v>
      </c>
      <c r="H34" s="224">
        <v>89115</v>
      </c>
      <c r="I34" s="224">
        <v>88741</v>
      </c>
      <c r="J34" s="224">
        <v>92374</v>
      </c>
      <c r="K34" s="224">
        <v>90863</v>
      </c>
      <c r="L34" s="224">
        <v>88376</v>
      </c>
      <c r="M34" s="224">
        <v>87958</v>
      </c>
      <c r="N34" s="224">
        <v>85091</v>
      </c>
      <c r="O34" s="224">
        <v>85588</v>
      </c>
      <c r="P34" s="224">
        <v>91646</v>
      </c>
      <c r="Q34" s="224">
        <v>98114</v>
      </c>
      <c r="R34" s="591"/>
      <c r="S34" s="580"/>
      <c r="V34" s="1065"/>
    </row>
    <row r="35" spans="1:22" ht="22.5" customHeight="1">
      <c r="A35" s="580"/>
      <c r="B35" s="590"/>
      <c r="C35" s="841"/>
      <c r="D35" s="665" t="s">
        <v>212</v>
      </c>
      <c r="E35" s="206">
        <v>288435</v>
      </c>
      <c r="F35" s="224">
        <v>290737</v>
      </c>
      <c r="G35" s="224">
        <v>292804</v>
      </c>
      <c r="H35" s="224">
        <v>292051</v>
      </c>
      <c r="I35" s="224">
        <v>295598</v>
      </c>
      <c r="J35" s="224">
        <v>304100</v>
      </c>
      <c r="K35" s="224">
        <v>302592</v>
      </c>
      <c r="L35" s="224">
        <v>300142</v>
      </c>
      <c r="M35" s="224">
        <v>299298</v>
      </c>
      <c r="N35" s="224">
        <v>291614</v>
      </c>
      <c r="O35" s="224">
        <v>287359</v>
      </c>
      <c r="P35" s="224">
        <v>289905</v>
      </c>
      <c r="Q35" s="224">
        <v>297798</v>
      </c>
      <c r="R35" s="591"/>
      <c r="S35" s="580"/>
      <c r="V35" s="1065"/>
    </row>
    <row r="36" spans="1:22" ht="15.75" customHeight="1">
      <c r="A36" s="580"/>
      <c r="B36" s="590"/>
      <c r="C36" s="841"/>
      <c r="D36" s="665" t="s">
        <v>213</v>
      </c>
      <c r="E36" s="206">
        <v>123676</v>
      </c>
      <c r="F36" s="224">
        <v>126254</v>
      </c>
      <c r="G36" s="224">
        <v>128309</v>
      </c>
      <c r="H36" s="224">
        <v>128114</v>
      </c>
      <c r="I36" s="224">
        <v>132203</v>
      </c>
      <c r="J36" s="224">
        <v>137092</v>
      </c>
      <c r="K36" s="224">
        <v>135708</v>
      </c>
      <c r="L36" s="224">
        <v>134997</v>
      </c>
      <c r="M36" s="224">
        <v>135547</v>
      </c>
      <c r="N36" s="224">
        <v>130266</v>
      </c>
      <c r="O36" s="224">
        <v>127868</v>
      </c>
      <c r="P36" s="224">
        <v>127986</v>
      </c>
      <c r="Q36" s="224">
        <v>128875</v>
      </c>
      <c r="R36" s="591"/>
      <c r="S36" s="580"/>
      <c r="V36" s="1065"/>
    </row>
    <row r="37" spans="1:22" ht="15.75" customHeight="1">
      <c r="A37" s="580"/>
      <c r="B37" s="590"/>
      <c r="C37" s="841"/>
      <c r="D37" s="665" t="s">
        <v>61</v>
      </c>
      <c r="E37" s="206">
        <v>157709</v>
      </c>
      <c r="F37" s="224">
        <v>160678</v>
      </c>
      <c r="G37" s="224">
        <v>162615</v>
      </c>
      <c r="H37" s="224">
        <v>161806</v>
      </c>
      <c r="I37" s="224">
        <v>164650</v>
      </c>
      <c r="J37" s="224">
        <v>173880</v>
      </c>
      <c r="K37" s="224">
        <v>175343</v>
      </c>
      <c r="L37" s="224">
        <v>175298</v>
      </c>
      <c r="M37" s="224">
        <v>172784</v>
      </c>
      <c r="N37" s="224">
        <v>167778</v>
      </c>
      <c r="O37" s="224">
        <v>165562</v>
      </c>
      <c r="P37" s="224">
        <v>164135</v>
      </c>
      <c r="Q37" s="224">
        <v>164471</v>
      </c>
      <c r="R37" s="591"/>
      <c r="S37" s="580"/>
      <c r="V37" s="1065"/>
    </row>
    <row r="38" spans="1:22" ht="15.75" customHeight="1">
      <c r="A38" s="580"/>
      <c r="B38" s="590"/>
      <c r="C38" s="841"/>
      <c r="D38" s="665" t="s">
        <v>215</v>
      </c>
      <c r="E38" s="206">
        <v>44924</v>
      </c>
      <c r="F38" s="224">
        <v>45497</v>
      </c>
      <c r="G38" s="224">
        <v>46863</v>
      </c>
      <c r="H38" s="224">
        <v>46611</v>
      </c>
      <c r="I38" s="224">
        <v>47375</v>
      </c>
      <c r="J38" s="224">
        <v>50190</v>
      </c>
      <c r="K38" s="224">
        <v>50257</v>
      </c>
      <c r="L38" s="224">
        <v>50312</v>
      </c>
      <c r="M38" s="224">
        <v>49473</v>
      </c>
      <c r="N38" s="224">
        <v>46652</v>
      </c>
      <c r="O38" s="224">
        <v>45336</v>
      </c>
      <c r="P38" s="224">
        <v>45647</v>
      </c>
      <c r="Q38" s="224">
        <v>45174</v>
      </c>
      <c r="R38" s="591"/>
      <c r="S38" s="580"/>
      <c r="V38" s="1065"/>
    </row>
    <row r="39" spans="1:22" ht="15.75" customHeight="1">
      <c r="A39" s="580"/>
      <c r="B39" s="590"/>
      <c r="C39" s="841"/>
      <c r="D39" s="665" t="s">
        <v>216</v>
      </c>
      <c r="E39" s="206">
        <v>26474</v>
      </c>
      <c r="F39" s="224">
        <v>27661</v>
      </c>
      <c r="G39" s="224">
        <v>30189</v>
      </c>
      <c r="H39" s="224">
        <v>34355</v>
      </c>
      <c r="I39" s="224">
        <v>35640</v>
      </c>
      <c r="J39" s="224">
        <v>37768</v>
      </c>
      <c r="K39" s="224">
        <v>38059</v>
      </c>
      <c r="L39" s="224">
        <v>36148</v>
      </c>
      <c r="M39" s="224">
        <v>34026</v>
      </c>
      <c r="N39" s="224">
        <v>30135</v>
      </c>
      <c r="O39" s="224">
        <v>27842</v>
      </c>
      <c r="P39" s="224">
        <v>25928</v>
      </c>
      <c r="Q39" s="224">
        <v>24657</v>
      </c>
      <c r="R39" s="591"/>
      <c r="S39" s="580"/>
      <c r="V39" s="1065"/>
    </row>
    <row r="40" spans="1:22" ht="15.75" customHeight="1">
      <c r="A40" s="580"/>
      <c r="B40" s="590"/>
      <c r="C40" s="841"/>
      <c r="D40" s="665" t="s">
        <v>145</v>
      </c>
      <c r="E40" s="206">
        <v>9882</v>
      </c>
      <c r="F40" s="224">
        <v>9859</v>
      </c>
      <c r="G40" s="224">
        <v>10638</v>
      </c>
      <c r="H40" s="224">
        <v>11111</v>
      </c>
      <c r="I40" s="224">
        <v>11445</v>
      </c>
      <c r="J40" s="224">
        <v>12560</v>
      </c>
      <c r="K40" s="224">
        <v>12676</v>
      </c>
      <c r="L40" s="224">
        <v>12782</v>
      </c>
      <c r="M40" s="224">
        <v>13029</v>
      </c>
      <c r="N40" s="224">
        <v>12782</v>
      </c>
      <c r="O40" s="224">
        <v>12621</v>
      </c>
      <c r="P40" s="224">
        <v>11836</v>
      </c>
      <c r="Q40" s="224">
        <v>11640</v>
      </c>
      <c r="R40" s="591"/>
      <c r="S40" s="580"/>
      <c r="V40" s="1065"/>
    </row>
    <row r="41" spans="1:22" ht="21.75" customHeight="1">
      <c r="A41" s="580"/>
      <c r="B41" s="590"/>
      <c r="C41" s="841"/>
      <c r="D41" s="665" t="s">
        <v>146</v>
      </c>
      <c r="E41" s="206">
        <v>22321</v>
      </c>
      <c r="F41" s="224">
        <v>22871</v>
      </c>
      <c r="G41" s="224">
        <v>23582</v>
      </c>
      <c r="H41" s="224">
        <v>23741</v>
      </c>
      <c r="I41" s="224">
        <v>23741</v>
      </c>
      <c r="J41" s="224">
        <v>24472</v>
      </c>
      <c r="K41" s="224">
        <v>24976</v>
      </c>
      <c r="L41" s="224">
        <v>24769</v>
      </c>
      <c r="M41" s="224">
        <v>24355</v>
      </c>
      <c r="N41" s="224">
        <v>23978</v>
      </c>
      <c r="O41" s="224">
        <v>23345</v>
      </c>
      <c r="P41" s="224">
        <v>22662</v>
      </c>
      <c r="Q41" s="224">
        <v>22450</v>
      </c>
      <c r="R41" s="591"/>
      <c r="S41" s="580"/>
      <c r="V41" s="1065"/>
    </row>
    <row r="42" spans="1:22" s="947" customFormat="1" ht="22.5" customHeight="1">
      <c r="A42" s="948"/>
      <c r="B42" s="949"/>
      <c r="C42" s="1092" t="s">
        <v>362</v>
      </c>
      <c r="D42" s="1092"/>
      <c r="E42" s="560"/>
      <c r="F42" s="561"/>
      <c r="G42" s="561"/>
      <c r="H42" s="561"/>
      <c r="I42" s="561"/>
      <c r="J42" s="561"/>
      <c r="K42" s="561"/>
      <c r="L42" s="561"/>
      <c r="M42" s="561"/>
      <c r="N42" s="561"/>
      <c r="O42" s="561"/>
      <c r="P42" s="561"/>
      <c r="Q42" s="561"/>
      <c r="R42" s="950"/>
      <c r="S42" s="948"/>
      <c r="V42" s="1065"/>
    </row>
    <row r="43" spans="1:22" ht="15.75" customHeight="1">
      <c r="A43" s="580"/>
      <c r="B43" s="590"/>
      <c r="C43" s="841"/>
      <c r="D43" s="1091" t="s">
        <v>572</v>
      </c>
      <c r="E43" s="206">
        <v>80271</v>
      </c>
      <c r="F43" s="206">
        <v>79441</v>
      </c>
      <c r="G43" s="206">
        <v>81797</v>
      </c>
      <c r="H43" s="206">
        <v>83594</v>
      </c>
      <c r="I43" s="206">
        <v>84810</v>
      </c>
      <c r="J43" s="206">
        <v>89237</v>
      </c>
      <c r="K43" s="206">
        <v>89263</v>
      </c>
      <c r="L43" s="206">
        <v>88789</v>
      </c>
      <c r="M43" s="206">
        <v>87382</v>
      </c>
      <c r="N43" s="206">
        <v>83600</v>
      </c>
      <c r="O43" s="206">
        <v>84267</v>
      </c>
      <c r="P43" s="206">
        <v>84261</v>
      </c>
      <c r="Q43" s="206">
        <v>85113</v>
      </c>
      <c r="R43" s="591"/>
      <c r="S43" s="580"/>
      <c r="V43" s="1065"/>
    </row>
    <row r="44" spans="1:22" s="947" customFormat="1" ht="15.75" customHeight="1">
      <c r="A44" s="948"/>
      <c r="B44" s="949"/>
      <c r="C44" s="951"/>
      <c r="D44" s="1091" t="s">
        <v>574</v>
      </c>
      <c r="E44" s="206">
        <v>71319</v>
      </c>
      <c r="F44" s="206">
        <v>71059</v>
      </c>
      <c r="G44" s="206">
        <v>73127</v>
      </c>
      <c r="H44" s="206">
        <v>74665</v>
      </c>
      <c r="I44" s="206">
        <v>75058</v>
      </c>
      <c r="J44" s="206">
        <v>77888</v>
      </c>
      <c r="K44" s="206">
        <v>79020</v>
      </c>
      <c r="L44" s="206">
        <v>80132</v>
      </c>
      <c r="M44" s="206">
        <v>79798</v>
      </c>
      <c r="N44" s="206">
        <v>76941</v>
      </c>
      <c r="O44" s="206">
        <v>74817</v>
      </c>
      <c r="P44" s="206">
        <v>73625</v>
      </c>
      <c r="Q44" s="206">
        <v>73448</v>
      </c>
      <c r="R44" s="950"/>
      <c r="S44" s="948"/>
      <c r="V44" s="1065"/>
    </row>
    <row r="45" spans="1:22" ht="15.75" customHeight="1">
      <c r="A45" s="580"/>
      <c r="B45" s="593"/>
      <c r="C45" s="841"/>
      <c r="D45" s="1091" t="s">
        <v>573</v>
      </c>
      <c r="E45" s="206">
        <v>64230</v>
      </c>
      <c r="F45" s="206">
        <v>64703</v>
      </c>
      <c r="G45" s="206">
        <v>66000</v>
      </c>
      <c r="H45" s="206">
        <v>65746</v>
      </c>
      <c r="I45" s="206">
        <v>67623</v>
      </c>
      <c r="J45" s="206">
        <v>70737</v>
      </c>
      <c r="K45" s="206">
        <v>69811</v>
      </c>
      <c r="L45" s="206">
        <v>68453</v>
      </c>
      <c r="M45" s="206">
        <v>68337</v>
      </c>
      <c r="N45" s="206">
        <v>66224</v>
      </c>
      <c r="O45" s="206">
        <v>64769</v>
      </c>
      <c r="P45" s="206">
        <v>64786</v>
      </c>
      <c r="Q45" s="206">
        <v>65286</v>
      </c>
      <c r="R45" s="591"/>
      <c r="S45" s="580"/>
      <c r="V45" s="1065"/>
    </row>
    <row r="46" spans="1:22" ht="15.75" customHeight="1">
      <c r="A46" s="580"/>
      <c r="B46" s="590"/>
      <c r="C46" s="841"/>
      <c r="D46" s="1091" t="s">
        <v>575</v>
      </c>
      <c r="E46" s="206">
        <v>60408</v>
      </c>
      <c r="F46" s="206">
        <v>60466</v>
      </c>
      <c r="G46" s="206">
        <v>61885</v>
      </c>
      <c r="H46" s="206">
        <v>62741</v>
      </c>
      <c r="I46" s="206">
        <v>65568</v>
      </c>
      <c r="J46" s="206">
        <v>68689</v>
      </c>
      <c r="K46" s="206">
        <v>69258</v>
      </c>
      <c r="L46" s="206">
        <v>68959</v>
      </c>
      <c r="M46" s="206">
        <v>67529</v>
      </c>
      <c r="N46" s="206">
        <v>64755</v>
      </c>
      <c r="O46" s="206">
        <v>62194</v>
      </c>
      <c r="P46" s="206">
        <v>60481</v>
      </c>
      <c r="Q46" s="206">
        <v>59299</v>
      </c>
      <c r="R46" s="591"/>
      <c r="S46" s="580"/>
      <c r="V46" s="1065"/>
    </row>
    <row r="47" spans="1:22" ht="15.75" customHeight="1">
      <c r="A47" s="580"/>
      <c r="B47" s="590"/>
      <c r="C47" s="841"/>
      <c r="D47" s="1091" t="s">
        <v>576</v>
      </c>
      <c r="E47" s="206">
        <v>54680</v>
      </c>
      <c r="F47" s="206">
        <v>54510</v>
      </c>
      <c r="G47" s="206">
        <v>55244</v>
      </c>
      <c r="H47" s="206">
        <v>55408</v>
      </c>
      <c r="I47" s="206">
        <v>56656</v>
      </c>
      <c r="J47" s="206">
        <v>58431</v>
      </c>
      <c r="K47" s="206">
        <v>58599</v>
      </c>
      <c r="L47" s="206">
        <v>59065</v>
      </c>
      <c r="M47" s="206">
        <v>58671</v>
      </c>
      <c r="N47" s="206">
        <v>56786</v>
      </c>
      <c r="O47" s="206">
        <v>55072</v>
      </c>
      <c r="P47" s="206">
        <v>54056</v>
      </c>
      <c r="Q47" s="206">
        <v>53607</v>
      </c>
      <c r="R47" s="591"/>
      <c r="S47" s="580"/>
      <c r="V47" s="1065"/>
    </row>
    <row r="48" spans="1:22" s="594" customFormat="1" ht="21.75" customHeight="1">
      <c r="A48" s="592"/>
      <c r="B48" s="593"/>
      <c r="C48" s="1428" t="s">
        <v>282</v>
      </c>
      <c r="D48" s="1429"/>
      <c r="E48" s="1429"/>
      <c r="F48" s="1429"/>
      <c r="G48" s="1429"/>
      <c r="H48" s="1429"/>
      <c r="I48" s="1429"/>
      <c r="J48" s="1429"/>
      <c r="K48" s="1429"/>
      <c r="L48" s="1429"/>
      <c r="M48" s="1429"/>
      <c r="N48" s="1429"/>
      <c r="O48" s="1429"/>
      <c r="P48" s="1429"/>
      <c r="Q48" s="1429"/>
      <c r="R48" s="623"/>
      <c r="S48" s="592"/>
      <c r="V48" s="1065"/>
    </row>
    <row r="49" spans="1:22" s="594" customFormat="1" ht="13.5" customHeight="1">
      <c r="A49" s="592"/>
      <c r="B49" s="593"/>
      <c r="C49" s="628" t="s">
        <v>522</v>
      </c>
      <c r="D49" s="952"/>
      <c r="E49" s="953"/>
      <c r="F49" s="593"/>
      <c r="G49" s="953"/>
      <c r="H49" s="952"/>
      <c r="I49" s="953"/>
      <c r="J49" s="954" t="s">
        <v>249</v>
      </c>
      <c r="K49" s="953"/>
      <c r="L49" s="952"/>
      <c r="M49" s="952"/>
      <c r="N49" s="952"/>
      <c r="O49" s="952"/>
      <c r="P49" s="952"/>
      <c r="Q49" s="952"/>
      <c r="R49" s="623"/>
      <c r="S49" s="592"/>
      <c r="V49" s="1065"/>
    </row>
    <row r="50" spans="1:22" s="594" customFormat="1" ht="10.5" customHeight="1">
      <c r="A50" s="592"/>
      <c r="B50" s="593"/>
      <c r="C50" s="1423" t="s">
        <v>358</v>
      </c>
      <c r="D50" s="1423"/>
      <c r="E50" s="1423"/>
      <c r="F50" s="1423"/>
      <c r="G50" s="1423"/>
      <c r="H50" s="1423"/>
      <c r="I50" s="1423"/>
      <c r="J50" s="1423"/>
      <c r="K50" s="1423"/>
      <c r="L50" s="1423"/>
      <c r="M50" s="1423"/>
      <c r="N50" s="1423"/>
      <c r="O50" s="1423"/>
      <c r="P50" s="1423"/>
      <c r="Q50" s="1423"/>
      <c r="R50" s="623"/>
      <c r="S50" s="592"/>
    </row>
    <row r="51" spans="1:22">
      <c r="A51" s="580"/>
      <c r="B51" s="590"/>
      <c r="C51" s="590"/>
      <c r="D51" s="590"/>
      <c r="E51" s="590"/>
      <c r="F51" s="590"/>
      <c r="G51" s="590"/>
      <c r="H51" s="670"/>
      <c r="I51" s="670"/>
      <c r="J51" s="670"/>
      <c r="K51" s="670"/>
      <c r="L51" s="1047"/>
      <c r="M51" s="590"/>
      <c r="N51" s="1365" t="s">
        <v>571</v>
      </c>
      <c r="O51" s="1365"/>
      <c r="P51" s="1365"/>
      <c r="Q51" s="1365"/>
      <c r="R51" s="955">
        <v>11</v>
      </c>
      <c r="S51" s="580"/>
    </row>
    <row r="52" spans="1:22">
      <c r="A52" s="610"/>
      <c r="B52" s="610"/>
      <c r="C52" s="610"/>
      <c r="D52" s="610"/>
      <c r="E52" s="610"/>
      <c r="G52" s="610"/>
      <c r="H52" s="610"/>
      <c r="I52" s="610"/>
      <c r="J52" s="610"/>
      <c r="K52" s="610"/>
      <c r="L52" s="610"/>
      <c r="M52" s="610"/>
      <c r="N52" s="610"/>
      <c r="O52" s="610"/>
      <c r="P52" s="610"/>
      <c r="Q52" s="610"/>
      <c r="R52" s="610"/>
      <c r="S52" s="610"/>
    </row>
    <row r="53" spans="1:22">
      <c r="A53" s="610"/>
      <c r="B53" s="610"/>
      <c r="C53" s="610"/>
      <c r="D53" s="610"/>
      <c r="E53" s="610"/>
      <c r="G53" s="610"/>
      <c r="H53" s="610"/>
      <c r="I53" s="610"/>
      <c r="J53" s="610"/>
      <c r="K53" s="610"/>
      <c r="L53" s="610"/>
      <c r="M53" s="610"/>
      <c r="N53" s="610"/>
      <c r="O53" s="610"/>
      <c r="P53" s="610"/>
      <c r="Q53" s="610"/>
      <c r="R53" s="610"/>
      <c r="S53" s="610"/>
    </row>
    <row r="62" spans="1:22" ht="8.25" customHeight="1"/>
    <row r="64" spans="1:22" ht="9" customHeight="1">
      <c r="R64" s="596"/>
    </row>
    <row r="65" spans="5:18" ht="8.25" customHeight="1">
      <c r="E65" s="1364"/>
      <c r="F65" s="1364"/>
      <c r="G65" s="1364"/>
      <c r="H65" s="1364"/>
      <c r="I65" s="1364"/>
      <c r="J65" s="1364"/>
      <c r="K65" s="1364"/>
      <c r="L65" s="1364"/>
      <c r="M65" s="1364"/>
      <c r="N65" s="1364"/>
      <c r="O65" s="1364"/>
      <c r="P65" s="1364"/>
      <c r="Q65" s="1364"/>
      <c r="R65" s="1364"/>
    </row>
    <row r="66" spans="5:18" ht="9.75" customHeight="1"/>
  </sheetData>
  <mergeCells count="11">
    <mergeCell ref="E65:R65"/>
    <mergeCell ref="C16:D16"/>
    <mergeCell ref="C48:Q48"/>
    <mergeCell ref="C50:Q50"/>
    <mergeCell ref="N51:Q51"/>
    <mergeCell ref="J6:Q6"/>
    <mergeCell ref="C15:D15"/>
    <mergeCell ref="B1:H1"/>
    <mergeCell ref="C5:D6"/>
    <mergeCell ref="C8:D8"/>
    <mergeCell ref="E6:I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23</vt:i4>
      </vt:variant>
    </vt:vector>
  </HeadingPairs>
  <TitlesOfParts>
    <vt:vector size="45" baseType="lpstr">
      <vt:lpstr>capa</vt:lpstr>
      <vt:lpstr>introducao</vt:lpstr>
      <vt:lpstr>fontes</vt:lpstr>
      <vt:lpstr>6populacao2</vt:lpstr>
      <vt:lpstr>7empregoINE2</vt:lpstr>
      <vt:lpstr>8desemprego_INE2</vt:lpstr>
      <vt:lpstr>9dgert</vt:lpstr>
      <vt:lpstr>10desemprego_IEFP</vt:lpstr>
      <vt:lpstr>11desemprego_IEFP</vt:lpstr>
      <vt:lpstr>12fp_ine_trim</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'12fp_ine_trim'!Área_de_Impressão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'6populacao2'!Área_de_Impressão</vt:lpstr>
      <vt:lpstr>'7empregoINE2'!Área_de_Impressão</vt:lpstr>
      <vt:lpstr>'8desemprego_INE2'!Área_de_Impressão</vt:lpstr>
      <vt:lpstr>'9dgert'!Área_de_Impressão</vt:lpstr>
      <vt:lpstr>capa!Área_de_Impressão</vt:lpstr>
      <vt:lpstr>contracapa!Área_de_Impressão</vt:lpstr>
      <vt:lpstr>fontes!Área_de_Impressão</vt:lpstr>
      <vt:lpstr>introducao!Área_de_Impressão</vt:lpstr>
      <vt:lpstr>capa!topo</vt:lpstr>
    </vt:vector>
  </TitlesOfParts>
  <Company>DEEP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2013-09-30T16:12:14Z</cp:lastPrinted>
  <dcterms:created xsi:type="dcterms:W3CDTF">2004-03-02T09:49:36Z</dcterms:created>
  <dcterms:modified xsi:type="dcterms:W3CDTF">2013-09-30T16:15:12Z</dcterms:modified>
</cp:coreProperties>
</file>